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media/image1.jpeg" ContentType="image/jpeg"/>
  <Override PartName="/xl/media/image2.jpeg" ContentType="image/jpeg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Luftvärmare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<sst xmlns="http://schemas.openxmlformats.org/spreadsheetml/2006/main" uniqueCount="245">
  <si>
    <t>OBS! Denna beräkning är inte exakt. Avvikelser</t>
  </si>
  <si>
    <t xml:space="preserve"> på upp till 10% kan förekomma, avseende effekt och vattenflöde.</t>
  </si>
  <si>
    <t>Objekt</t>
  </si>
  <si>
    <t>Kund</t>
  </si>
  <si>
    <t>Modell</t>
  </si>
  <si>
    <t>RSK</t>
  </si>
  <si>
    <t>Framledningstemp.</t>
  </si>
  <si>
    <t>°C</t>
  </si>
  <si>
    <t>Returledningstemp.</t>
  </si>
  <si>
    <t>Insugningstemperatur</t>
  </si>
  <si>
    <t>Trafosteg</t>
  </si>
  <si>
    <t>Fläktsteg</t>
  </si>
  <si>
    <t>Varvtal</t>
  </si>
  <si>
    <t>rpm</t>
  </si>
  <si>
    <t>Ansluten spänning</t>
  </si>
  <si>
    <t>Luftflöde</t>
  </si>
  <si>
    <t>m3/h</t>
  </si>
  <si>
    <t>Effekt</t>
  </si>
  <si>
    <t>kW</t>
  </si>
  <si>
    <t>Utblåsningstemperatur</t>
  </si>
  <si>
    <t>Vattenflöde</t>
  </si>
  <si>
    <t>l/h</t>
  </si>
  <si>
    <t>Lufthastighet 1m från fläkt</t>
  </si>
  <si>
    <t>m/s</t>
  </si>
  <si>
    <t>Lufthastighet 3m från fläkt</t>
  </si>
  <si>
    <t>* 2m</t>
  </si>
  <si>
    <t>Lufthastighet 5m från fläkt</t>
  </si>
  <si>
    <r>
      <rPr>
        <sz val="12"/>
        <color indexed="8"/>
        <rFont val="Univers (WN)"/>
      </rPr>
      <t>--</t>
    </r>
  </si>
  <si>
    <t>Lufthastighet 7m från fläkt</t>
  </si>
  <si>
    <t>Lufthastighet 9m från fläkt</t>
  </si>
  <si>
    <t>Lufthastighet 11m från fläkt</t>
  </si>
  <si>
    <t>Tryckfall</t>
  </si>
  <si>
    <t>kPa</t>
  </si>
  <si>
    <t>Vatteninnehåll</t>
  </si>
  <si>
    <t>l</t>
  </si>
  <si>
    <r>
      <rPr>
        <sz val="12"/>
        <color indexed="8"/>
        <rFont val="Univers (WN)"/>
      </rPr>
      <t>SAV22G</t>
    </r>
  </si>
  <si>
    <t>Ljudnivå 5m, q=2 A=200m²</t>
  </si>
  <si>
    <t>dB(A)</t>
  </si>
  <si>
    <t>Anslutningsdimension</t>
  </si>
  <si>
    <r>
      <rPr>
        <sz val="12"/>
        <color indexed="8"/>
        <rFont val="Univers (WN)"/>
      </rPr>
      <t>3/4"/DN20</t>
    </r>
  </si>
  <si>
    <t>Vikt</t>
  </si>
  <si>
    <t>kg</t>
  </si>
  <si>
    <t xml:space="preserve">     Effekt</t>
  </si>
  <si>
    <t>watt</t>
  </si>
  <si>
    <t xml:space="preserve">     Strömförbrukning</t>
  </si>
  <si>
    <t>amp.</t>
  </si>
  <si>
    <t>Motor nr 11  1 x 230 V</t>
  </si>
  <si>
    <t>Fläktmotor Ström</t>
  </si>
  <si>
    <t>Produkt</t>
  </si>
  <si>
    <t>Artikelkod</t>
  </si>
  <si>
    <t>RSK nummer</t>
  </si>
  <si>
    <t>Luftvärmare med monterad "G" Luftriktare</t>
  </si>
  <si>
    <t>Tillbehör</t>
  </si>
  <si>
    <t>Upphängningskonsoll</t>
  </si>
  <si>
    <t>SAVH2</t>
  </si>
  <si>
    <t>Takkonsoll</t>
  </si>
  <si>
    <t>4420</t>
  </si>
  <si>
    <t>Luftriktare JET-dysor</t>
  </si>
  <si>
    <t>SAVD2</t>
  </si>
  <si>
    <t xml:space="preserve">Utblåsning åt 2 sidor inklusive takkonsoll </t>
  </si>
  <si>
    <t>=LETARAD((+$Q$7);$D$79:$BF$98;48)</t>
  </si>
  <si>
    <t>Luftriktare AL höjdled</t>
  </si>
  <si>
    <t>SAVA2</t>
  </si>
  <si>
    <t>Luftriktare AL sidled (ihop med SAVA)</t>
  </si>
  <si>
    <r>
      <rPr>
        <sz val="12"/>
        <color indexed="8"/>
        <rFont val="Univers (WN)"/>
      </rPr>
      <t>SAVN2</t>
    </r>
  </si>
  <si>
    <t>Luftriktare "Diffusor" 4 riktningar</t>
  </si>
  <si>
    <r>
      <rPr>
        <sz val="12"/>
        <color indexed="8"/>
        <rFont val="Univers (WN)"/>
      </rPr>
      <t>SAVF2</t>
    </r>
  </si>
  <si>
    <t>Reglering</t>
  </si>
  <si>
    <t>5-stegstrafo 230V</t>
  </si>
  <si>
    <t>VR0,8</t>
  </si>
  <si>
    <t>Temperatur och varvtalsreglering 2,5A</t>
  </si>
  <si>
    <t>AFR25</t>
  </si>
  <si>
    <t>Temperatur och varvtalsreglering 5,0A</t>
  </si>
  <si>
    <t>AFR50</t>
  </si>
  <si>
    <t>Ventiler</t>
  </si>
  <si>
    <t>Ventilsats Kvs 2,5</t>
  </si>
  <si>
    <t>FVV20.2</t>
  </si>
  <si>
    <t>Konstantflödesventil</t>
  </si>
  <si>
    <r>
      <rPr>
        <sz val="12"/>
        <color indexed="8"/>
        <rFont val="Arial"/>
      </rPr>
      <t>TACP20</t>
    </r>
  </si>
  <si>
    <r>
      <rPr>
        <sz val="12"/>
        <color indexed="8"/>
        <rFont val="Arial"/>
      </rPr>
      <t>Klarar 210-1150l/h</t>
    </r>
  </si>
  <si>
    <t>Reglerventil 2 vägs DN15 Kvs 1,8</t>
  </si>
  <si>
    <t>VV15.2</t>
  </si>
  <si>
    <t>Reglerventil 2 vägs DN20 Kvs 2,5</t>
  </si>
  <si>
    <t>VV20.2</t>
  </si>
  <si>
    <t>Reglerventil 2 vägs DN25 Kvs 3,3</t>
  </si>
  <si>
    <t>VV25.2</t>
  </si>
  <si>
    <t>Reglerventil 2 vägs DN32 Kvs 4,1</t>
  </si>
  <si>
    <t>VV32.2</t>
  </si>
  <si>
    <t>Ventilställdon</t>
  </si>
  <si>
    <t>VSDNCM30</t>
  </si>
  <si>
    <t>Används med VV &amp; TACP</t>
  </si>
  <si>
    <t>Ventil 2vägs rak DN20</t>
  </si>
  <si>
    <t>VXRN20</t>
  </si>
  <si>
    <t>kretsar</t>
  </si>
  <si>
    <t>längd på</t>
  </si>
  <si>
    <t>antal</t>
  </si>
  <si>
    <t>kretsarna</t>
  </si>
  <si>
    <t>böjar</t>
  </si>
  <si>
    <t>TACP20</t>
  </si>
  <si>
    <t>Klarar 210-1150l/h</t>
  </si>
  <si>
    <t>TACP25</t>
  </si>
  <si>
    <t>Klarar 370-2150l/h</t>
  </si>
  <si>
    <t>TACP32</t>
  </si>
  <si>
    <t>Klarar 800-3700l7h</t>
  </si>
  <si>
    <t>Reglerventil 2 vägs DN15 Kvs 3,5</t>
  </si>
  <si>
    <t>maxflöde 1600 l/h</t>
  </si>
  <si>
    <t>Reglerventil 2 vägs DN20 Kvs 3,5</t>
  </si>
  <si>
    <t>Reglerventil 2 vägs DN25 Kvs 3,5</t>
  </si>
  <si>
    <t>maxflöde 1850 l/h</t>
  </si>
  <si>
    <t>Klarar max 2000l/h</t>
  </si>
  <si>
    <t>Klarar max 1850l/h</t>
  </si>
  <si>
    <t>??</t>
  </si>
  <si>
    <t>Fel</t>
  </si>
  <si>
    <t>170V</t>
  </si>
  <si>
    <t>140V</t>
  </si>
  <si>
    <t>110V</t>
  </si>
  <si>
    <t>80V</t>
  </si>
  <si>
    <t>M3/h</t>
  </si>
  <si>
    <t>Kcal/h</t>
  </si>
  <si>
    <t>ST 4</t>
  </si>
  <si>
    <t>ST 3</t>
  </si>
  <si>
    <t>ST 2</t>
  </si>
  <si>
    <t>ST 1</t>
  </si>
  <si>
    <t>Lufthastighet m/s vid 230V</t>
  </si>
  <si>
    <t>Lufthastighet m/s vid 170V</t>
  </si>
  <si>
    <t>Lufthastighet m/s vid 140V</t>
  </si>
  <si>
    <t>Lufthastighet m/s vid 110V</t>
  </si>
  <si>
    <t>Lufthastighet m/s vid 80V</t>
  </si>
  <si>
    <t>motor 400</t>
  </si>
  <si>
    <t>amp</t>
  </si>
  <si>
    <t>motor 230</t>
  </si>
  <si>
    <t>längd</t>
  </si>
  <si>
    <t>rörrader</t>
  </si>
  <si>
    <t>rörantal</t>
  </si>
  <si>
    <t>GR SN.</t>
  </si>
  <si>
    <t>M SN</t>
  </si>
  <si>
    <t>Kl SN</t>
  </si>
  <si>
    <t>t/min</t>
  </si>
  <si>
    <t>ansl.</t>
  </si>
  <si>
    <t>vikt</t>
  </si>
  <si>
    <t>Med G front</t>
  </si>
  <si>
    <t>dba 1</t>
  </si>
  <si>
    <t>med G</t>
  </si>
  <si>
    <t>dba3</t>
  </si>
  <si>
    <t>dba 4</t>
  </si>
  <si>
    <t>dba 5</t>
  </si>
  <si>
    <t>dba 6</t>
  </si>
  <si>
    <t>dba7</t>
  </si>
  <si>
    <t>1m</t>
  </si>
  <si>
    <t>3m</t>
  </si>
  <si>
    <t>5m</t>
  </si>
  <si>
    <t>7m</t>
  </si>
  <si>
    <t>9m</t>
  </si>
  <si>
    <t>11m</t>
  </si>
  <si>
    <t>kastl.7</t>
  </si>
  <si>
    <t>pris sek</t>
  </si>
  <si>
    <t>SAV-G</t>
  </si>
  <si>
    <t>SAV-D</t>
  </si>
  <si>
    <t>SAV-A</t>
  </si>
  <si>
    <t>SAV-N</t>
  </si>
  <si>
    <t>SAV-F</t>
  </si>
  <si>
    <t>SAV12</t>
  </si>
  <si>
    <t>3/4"/DN20</t>
  </si>
  <si>
    <t>SAV12G</t>
  </si>
  <si>
    <t>-----</t>
  </si>
  <si>
    <t>--</t>
  </si>
  <si>
    <t>1,06*</t>
  </si>
  <si>
    <t>0,67*</t>
  </si>
  <si>
    <t>SAVG1</t>
  </si>
  <si>
    <t>SAVD1</t>
  </si>
  <si>
    <t>SAVA1</t>
  </si>
  <si>
    <t>SAVN1</t>
  </si>
  <si>
    <t>SAVF1</t>
  </si>
  <si>
    <t>Smutsfilter DN20</t>
  </si>
  <si>
    <t>SMUTSF20</t>
  </si>
  <si>
    <t>Kulventil DN20</t>
  </si>
  <si>
    <t>KULV20</t>
  </si>
  <si>
    <t>SAVH1</t>
  </si>
  <si>
    <t>SAV22</t>
  </si>
  <si>
    <t>SAV22G</t>
  </si>
  <si>
    <t>SAVG2</t>
  </si>
  <si>
    <t>SAVN2</t>
  </si>
  <si>
    <t>SAVF2</t>
  </si>
  <si>
    <t>SAV42</t>
  </si>
  <si>
    <t>SAV42G</t>
  </si>
  <si>
    <t>1,05*</t>
  </si>
  <si>
    <t>0,68*</t>
  </si>
  <si>
    <t>SAVG4</t>
  </si>
  <si>
    <t>SAVD4</t>
  </si>
  <si>
    <t>SAVA4</t>
  </si>
  <si>
    <t>SAVN4</t>
  </si>
  <si>
    <t>SAVF4</t>
  </si>
  <si>
    <t>VR2,2</t>
  </si>
  <si>
    <t>SAVH4</t>
  </si>
  <si>
    <t>SAV62</t>
  </si>
  <si>
    <t>1" DN25</t>
  </si>
  <si>
    <t>SAV62G</t>
  </si>
  <si>
    <t>1,27*</t>
  </si>
  <si>
    <t>0,89*</t>
  </si>
  <si>
    <t>SAVG6</t>
  </si>
  <si>
    <t>SAVD6</t>
  </si>
  <si>
    <t>SAVA6</t>
  </si>
  <si>
    <t>SAVN6</t>
  </si>
  <si>
    <t>SAVF6</t>
  </si>
  <si>
    <t>SAVH6</t>
  </si>
  <si>
    <t>SAV13</t>
  </si>
  <si>
    <t>0,83*</t>
  </si>
  <si>
    <t>0,55*</t>
  </si>
  <si>
    <t>SAV23</t>
  </si>
  <si>
    <t>SAV43</t>
  </si>
  <si>
    <t>0,92*</t>
  </si>
  <si>
    <t>0,56*</t>
  </si>
  <si>
    <t>SAV63</t>
  </si>
  <si>
    <t>1½" DN32</t>
  </si>
  <si>
    <t>1,01*</t>
  </si>
  <si>
    <t>SAV22GNX</t>
  </si>
  <si>
    <t>0,73*</t>
  </si>
  <si>
    <t>Finns ej till NX</t>
  </si>
  <si>
    <t>SAVH2NX</t>
  </si>
  <si>
    <t>SAV42GNX</t>
  </si>
  <si>
    <t>1,12*</t>
  </si>
  <si>
    <t>0,71*</t>
  </si>
  <si>
    <t>SAVH4NX</t>
  </si>
  <si>
    <t>SAV62GNX</t>
  </si>
  <si>
    <t>1,51*</t>
  </si>
  <si>
    <t>0,91*</t>
  </si>
  <si>
    <t>SAVH6NX</t>
  </si>
  <si>
    <t>Kol3</t>
  </si>
  <si>
    <t>Kol4</t>
  </si>
  <si>
    <t>Kol5</t>
  </si>
  <si>
    <t>Kol6</t>
  </si>
  <si>
    <t>Luftens värmekapacitiviteti kcal/m3</t>
  </si>
  <si>
    <t>korrektionsfaktor (Tw1 + Tw2)/2 - Tl1</t>
  </si>
  <si>
    <t>EFFEKTFAKTOR VID REDUC. LUFTMÄNGD</t>
  </si>
  <si>
    <t>Effekt korrektion</t>
  </si>
  <si>
    <t>ca.</t>
  </si>
  <si>
    <t>Typ</t>
  </si>
  <si>
    <t>Steg 5</t>
  </si>
  <si>
    <t>Steg 4</t>
  </si>
  <si>
    <t>Steg 3</t>
  </si>
  <si>
    <t>Steg 2</t>
  </si>
  <si>
    <t>Steg 1</t>
  </si>
  <si>
    <t>Delta T 10</t>
  </si>
  <si>
    <t>Delta T 20</t>
  </si>
  <si>
    <t>Delta T 40</t>
  </si>
</sst>
</file>

<file path=xl/styles.xml><?xml version="1.0" encoding="utf-8"?>
<styleSheet xmlns="http://schemas.openxmlformats.org/spreadsheetml/2006/main">
  <numFmts count="6">
    <numFmt numFmtId="0" formatCode="General"/>
    <numFmt numFmtId="59" formatCode="0.0"/>
    <numFmt numFmtId="60" formatCode="&quot; &quot;;&quot; &quot;;&quot; &quot;"/>
    <numFmt numFmtId="61" formatCode=""/>
    <numFmt numFmtId="62" formatCode="#,##0.0"/>
    <numFmt numFmtId="63" formatCode="0E+00"/>
  </numFmts>
  <fonts count="11">
    <font>
      <sz val="10"/>
      <color indexed="8"/>
      <name val="Arial"/>
    </font>
    <font>
      <sz val="15"/>
      <color indexed="8"/>
      <name val="Calibri"/>
    </font>
    <font>
      <sz val="12"/>
      <color indexed="8"/>
      <name val="Univers (WN)"/>
    </font>
    <font>
      <sz val="14"/>
      <color indexed="8"/>
      <name val="Univers (WN)"/>
    </font>
    <font>
      <b val="1"/>
      <sz val="10"/>
      <color indexed="8"/>
      <name val="Arial"/>
    </font>
    <font>
      <b val="1"/>
      <sz val="14"/>
      <color indexed="8"/>
      <name val="Univers (WN)"/>
    </font>
    <font>
      <sz val="12"/>
      <color indexed="10"/>
      <name val="Univers (WN)"/>
    </font>
    <font>
      <u val="single"/>
      <sz val="10"/>
      <color indexed="12"/>
      <name val="Arial"/>
    </font>
    <font>
      <sz val="12"/>
      <color indexed="8"/>
      <name val="Arial"/>
    </font>
    <font>
      <b val="1"/>
      <sz val="14"/>
      <color indexed="8"/>
      <name val="Arial"/>
    </font>
    <font>
      <b val="1"/>
      <sz val="12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3"/>
        <bgColor auto="1"/>
      </patternFill>
    </fill>
  </fills>
  <borders count="16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/>
      <right style="medium">
        <color indexed="11"/>
      </right>
      <top/>
      <bottom/>
      <diagonal/>
    </border>
    <border>
      <left style="medium">
        <color indexed="11"/>
      </left>
      <right style="thin">
        <color indexed="9"/>
      </right>
      <top style="medium">
        <color indexed="11"/>
      </top>
      <bottom style="medium">
        <color indexed="11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medium">
        <color indexed="11"/>
      </top>
      <bottom style="medium">
        <color indexed="11"/>
      </bottom>
      <diagonal/>
    </border>
    <border>
      <left/>
      <right/>
      <top style="medium">
        <color indexed="11"/>
      </top>
      <bottom/>
      <diagonal/>
    </border>
    <border>
      <left style="thin">
        <color indexed="9"/>
      </left>
      <right style="medium">
        <color indexed="11"/>
      </right>
      <top style="medium">
        <color indexed="11"/>
      </top>
      <bottom style="medium">
        <color indexed="11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/>
      <bottom/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17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fillId="2" borderId="1" applyNumberFormat="1" applyFont="1" applyFill="1" applyBorder="1" applyAlignment="1" applyProtection="0">
      <alignment vertical="bottom"/>
    </xf>
    <xf numFmtId="0" fontId="0" borderId="1" applyNumberFormat="1" applyFont="1" applyFill="0" applyBorder="1" applyAlignment="1" applyProtection="0">
      <alignment vertical="bottom"/>
    </xf>
    <xf numFmtId="49" fontId="0" fillId="2" borderId="2" applyNumberFormat="1" applyFont="1" applyFill="1" applyBorder="1" applyAlignment="1" applyProtection="0">
      <alignment vertical="bottom"/>
    </xf>
    <xf numFmtId="49" fontId="0" fillId="2" borderId="3" applyNumberFormat="1" applyFont="1" applyFill="1" applyBorder="1" applyAlignment="1" applyProtection="0">
      <alignment vertical="bottom"/>
    </xf>
    <xf numFmtId="49" fontId="2" fillId="2" borderId="4" applyNumberFormat="1" applyFont="1" applyFill="1" applyBorder="1" applyAlignment="1" applyProtection="0">
      <alignment vertical="bottom"/>
    </xf>
    <xf numFmtId="0" fontId="2" fillId="2" borderId="3" applyNumberFormat="0" applyFont="1" applyFill="1" applyBorder="1" applyAlignment="1" applyProtection="0">
      <alignment vertical="bottom"/>
    </xf>
    <xf numFmtId="0" fontId="2" fillId="2" borderId="5" applyNumberFormat="0" applyFont="1" applyFill="1" applyBorder="1" applyAlignment="1" applyProtection="0">
      <alignment vertical="bottom"/>
    </xf>
    <xf numFmtId="0" fontId="2" fillId="2" borderId="6" applyNumberFormat="0" applyFont="1" applyFill="1" applyBorder="1" applyAlignment="1" applyProtection="0">
      <alignment horizontal="left" vertical="bottom"/>
    </xf>
    <xf numFmtId="0" fontId="0" fillId="2" borderId="7" applyNumberFormat="0" applyFont="1" applyFill="1" applyBorder="1" applyAlignment="1" applyProtection="0">
      <alignment horizontal="center" vertical="bottom"/>
    </xf>
    <xf numFmtId="59" fontId="0" fillId="2" borderId="8" applyNumberFormat="1" applyFont="1" applyFill="1" applyBorder="1" applyAlignment="1" applyProtection="0">
      <alignment horizontal="center" vertical="bottom"/>
    </xf>
    <xf numFmtId="59" fontId="0" fillId="2" borderId="1" applyNumberFormat="1" applyFont="1" applyFill="1" applyBorder="1" applyAlignment="1" applyProtection="0">
      <alignment horizontal="center" vertical="bottom"/>
    </xf>
    <xf numFmtId="0" fontId="0" fillId="2" borderId="1" applyNumberFormat="0" applyFont="1" applyFill="1" applyBorder="1" applyAlignment="1" applyProtection="0">
      <alignment horizontal="center" vertical="bottom"/>
    </xf>
    <xf numFmtId="2" fontId="0" fillId="2" borderId="1" applyNumberFormat="1" applyFont="1" applyFill="1" applyBorder="1" applyAlignment="1" applyProtection="0">
      <alignment horizontal="center" vertical="bottom"/>
    </xf>
    <xf numFmtId="49" fontId="3" fillId="2" borderId="4" applyNumberFormat="1" applyFont="1" applyFill="1" applyBorder="1" applyAlignment="1" applyProtection="0">
      <alignment vertical="bottom"/>
    </xf>
    <xf numFmtId="0" fontId="3" fillId="2" borderId="3" applyNumberFormat="0" applyFont="1" applyFill="1" applyBorder="1" applyAlignment="1" applyProtection="0">
      <alignment vertical="bottom"/>
    </xf>
    <xf numFmtId="49" fontId="4" fillId="2" borderId="9" applyNumberFormat="1" applyFont="1" applyFill="1" applyBorder="1" applyAlignment="1" applyProtection="0">
      <alignment horizontal="right" vertical="bottom"/>
    </xf>
    <xf numFmtId="0" fontId="4" fillId="2" borderId="10" applyNumberFormat="1" applyFont="1" applyFill="1" applyBorder="1" applyAlignment="1" applyProtection="0">
      <alignment vertical="bottom"/>
    </xf>
    <xf numFmtId="60" fontId="0" fillId="2" borderId="7" applyNumberFormat="1" applyFont="1" applyFill="1" applyBorder="1" applyAlignment="1" applyProtection="0">
      <alignment vertical="bottom"/>
    </xf>
    <xf numFmtId="60" fontId="0" fillId="2" borderId="7" applyNumberFormat="1" applyFont="1" applyFill="1" applyBorder="1" applyAlignment="1" applyProtection="0">
      <alignment horizontal="center" vertical="bottom"/>
    </xf>
    <xf numFmtId="60" fontId="5" fillId="2" borderId="8" applyNumberFormat="1" applyFont="1" applyFill="1" applyBorder="1" applyAlignment="1" applyProtection="0">
      <alignment horizontal="center" vertical="bottom"/>
    </xf>
    <xf numFmtId="49" fontId="2" fillId="2" borderId="3" applyNumberFormat="1" applyFont="1" applyFill="1" applyBorder="1" applyAlignment="1" applyProtection="0">
      <alignment vertical="bottom"/>
    </xf>
    <xf numFmtId="0" fontId="2" fillId="2" borderId="6" applyNumberFormat="1" applyFont="1" applyFill="1" applyBorder="1" applyAlignment="1" applyProtection="0">
      <alignment horizontal="center" vertical="bottom"/>
    </xf>
    <xf numFmtId="0" fontId="2" fillId="2" borderId="11" applyNumberFormat="0" applyFont="1" applyFill="1" applyBorder="1" applyAlignment="1" applyProtection="0">
      <alignment horizontal="center" vertical="bottom"/>
    </xf>
    <xf numFmtId="60" fontId="0" fillId="2" borderId="8" applyNumberFormat="1" applyFont="1" applyFill="1" applyBorder="1" applyAlignment="1" applyProtection="0">
      <alignment horizontal="center" vertical="bottom"/>
    </xf>
    <xf numFmtId="61" fontId="2" fillId="2" borderId="4" applyNumberFormat="1" applyFont="1" applyFill="1" applyBorder="1" applyAlignment="1" applyProtection="0">
      <alignment vertical="bottom"/>
    </xf>
    <xf numFmtId="60" fontId="2" fillId="2" borderId="3" applyNumberFormat="1" applyFont="1" applyFill="1" applyBorder="1" applyAlignment="1" applyProtection="0">
      <alignment horizontal="center" vertical="bottom"/>
    </xf>
    <xf numFmtId="0" fontId="6" fillId="2" borderId="10" applyNumberFormat="1" applyFont="1" applyFill="1" applyBorder="1" applyAlignment="1" applyProtection="0">
      <alignment horizontal="center" vertical="bottom"/>
    </xf>
    <xf numFmtId="0" fontId="6" fillId="2" borderId="3" applyNumberFormat="1" applyFont="1" applyFill="1" applyBorder="1" applyAlignment="1" applyProtection="0">
      <alignment horizontal="center" vertical="bottom"/>
    </xf>
    <xf numFmtId="0" fontId="2" fillId="2" borderId="3" applyNumberFormat="0" applyFont="1" applyFill="1" applyBorder="1" applyAlignment="1" applyProtection="0">
      <alignment horizontal="center" vertical="bottom"/>
    </xf>
    <xf numFmtId="0" fontId="6" fillId="2" borderId="3" applyNumberFormat="0" applyFont="1" applyFill="1" applyBorder="1" applyAlignment="1" applyProtection="0">
      <alignment horizontal="center" vertical="bottom"/>
    </xf>
    <xf numFmtId="3" fontId="2" fillId="2" borderId="3" applyNumberFormat="1" applyFont="1" applyFill="1" applyBorder="1" applyAlignment="1" applyProtection="0">
      <alignment horizontal="center" vertical="bottom"/>
    </xf>
    <xf numFmtId="3" fontId="6" fillId="2" borderId="3" applyNumberFormat="1" applyFont="1" applyFill="1" applyBorder="1" applyAlignment="1" applyProtection="0">
      <alignment horizontal="center" vertical="bottom"/>
    </xf>
    <xf numFmtId="3" fontId="7" fillId="2" borderId="3" applyNumberFormat="1" applyFont="1" applyFill="1" applyBorder="1" applyAlignment="1" applyProtection="0">
      <alignment horizontal="center" vertical="bottom"/>
    </xf>
    <xf numFmtId="1" fontId="2" fillId="2" borderId="3" applyNumberFormat="1" applyFont="1" applyFill="1" applyBorder="1" applyAlignment="1" applyProtection="0">
      <alignment horizontal="center" vertical="bottom"/>
    </xf>
    <xf numFmtId="59" fontId="2" fillId="2" borderId="3" applyNumberFormat="1" applyFont="1" applyFill="1" applyBorder="1" applyAlignment="1" applyProtection="0">
      <alignment horizontal="center" vertical="bottom"/>
    </xf>
    <xf numFmtId="59" fontId="0" fillId="2" borderId="7" applyNumberFormat="1" applyFont="1" applyFill="1" applyBorder="1" applyAlignment="1" applyProtection="0">
      <alignment horizontal="center" vertical="bottom"/>
    </xf>
    <xf numFmtId="4" fontId="2" fillId="2" borderId="3" applyNumberFormat="1" applyFont="1" applyFill="1" applyBorder="1" applyAlignment="1" applyProtection="0">
      <alignment horizontal="center" vertical="bottom"/>
    </xf>
    <xf numFmtId="49" fontId="2" fillId="2" borderId="3" applyNumberFormat="1" applyFont="1" applyFill="1" applyBorder="1" applyAlignment="1" applyProtection="0">
      <alignment horizontal="left" vertical="bottom"/>
    </xf>
    <xf numFmtId="2" fontId="2" fillId="2" borderId="3" applyNumberFormat="1" applyFont="1" applyFill="1" applyBorder="1" applyAlignment="1" applyProtection="0">
      <alignment horizontal="center" vertical="bottom"/>
    </xf>
    <xf numFmtId="2" fontId="6" fillId="2" borderId="3" applyNumberFormat="1" applyFont="1" applyFill="1" applyBorder="1" applyAlignment="1" applyProtection="0">
      <alignment horizontal="center" vertical="bottom"/>
    </xf>
    <xf numFmtId="62" fontId="2" fillId="2" borderId="3" applyNumberFormat="1" applyFont="1" applyFill="1" applyBorder="1" applyAlignment="1" applyProtection="0">
      <alignment horizontal="center" vertical="bottom"/>
    </xf>
    <xf numFmtId="2" fontId="0" fillId="2" borderId="3" applyNumberFormat="1" applyFont="1" applyFill="1" applyBorder="1" applyAlignment="1" applyProtection="0">
      <alignment vertical="bottom"/>
    </xf>
    <xf numFmtId="0" fontId="2" fillId="2" borderId="4" applyNumberFormat="0" applyFont="1" applyFill="1" applyBorder="1" applyAlignment="1" applyProtection="0">
      <alignment vertical="bottom"/>
    </xf>
    <xf numFmtId="49" fontId="3" fillId="2" borderId="3" applyNumberFormat="1" applyFont="1" applyFill="1" applyBorder="1" applyAlignment="1" applyProtection="0">
      <alignment horizontal="left" vertical="bottom"/>
    </xf>
    <xf numFmtId="0" fontId="2" fillId="2" borderId="3" applyNumberFormat="0" applyFont="1" applyFill="1" applyBorder="1" applyAlignment="1" applyProtection="0">
      <alignment horizontal="left" vertical="bottom"/>
    </xf>
    <xf numFmtId="1" fontId="2" fillId="2" borderId="3" applyNumberFormat="1" applyFont="1" applyFill="1" applyBorder="1" applyAlignment="1" applyProtection="0">
      <alignment horizontal="left" vertical="bottom"/>
    </xf>
    <xf numFmtId="49" fontId="3" fillId="2" borderId="3" applyNumberFormat="1" applyFont="1" applyFill="1" applyBorder="1" applyAlignment="1" applyProtection="0">
      <alignment vertical="bottom"/>
    </xf>
    <xf numFmtId="49" fontId="5" fillId="2" borderId="3" applyNumberFormat="1" applyFont="1" applyFill="1" applyBorder="1" applyAlignment="1" applyProtection="0">
      <alignment horizontal="center" vertical="bottom"/>
    </xf>
    <xf numFmtId="0" fontId="2" fillId="2" borderId="3" applyNumberFormat="1" applyFont="1" applyFill="1" applyBorder="1" applyAlignment="1" applyProtection="0">
      <alignment horizontal="left" vertical="bottom"/>
    </xf>
    <xf numFmtId="49" fontId="8" fillId="2" borderId="3" applyNumberFormat="1" applyFont="1" applyFill="1" applyBorder="1" applyAlignment="1" applyProtection="0">
      <alignment vertical="bottom"/>
    </xf>
    <xf numFmtId="0" fontId="5" fillId="2" borderId="3" applyNumberFormat="0" applyFont="1" applyFill="1" applyBorder="1" applyAlignment="1" applyProtection="0">
      <alignment horizontal="center" vertical="bottom"/>
    </xf>
    <xf numFmtId="49" fontId="5" fillId="2" borderId="3" applyNumberFormat="1" applyFont="1" applyFill="1" applyBorder="1" applyAlignment="1" applyProtection="0">
      <alignment horizontal="right" vertical="bottom"/>
    </xf>
    <xf numFmtId="60" fontId="2" fillId="2" borderId="3" applyNumberFormat="1" applyFont="1" applyFill="1" applyBorder="1" applyAlignment="1" applyProtection="0">
      <alignment vertical="bottom"/>
    </xf>
    <xf numFmtId="49" fontId="5" fillId="2" borderId="3" applyNumberFormat="1" applyFont="1" applyFill="1" applyBorder="1" applyAlignment="1" applyProtection="0">
      <alignment vertical="bottom"/>
    </xf>
    <xf numFmtId="63" fontId="2" fillId="2" borderId="3" applyNumberFormat="1" applyFont="1" applyFill="1" applyBorder="1" applyAlignment="1" applyProtection="0">
      <alignment horizontal="left" vertical="bottom"/>
    </xf>
    <xf numFmtId="49" fontId="8" fillId="2" borderId="4" applyNumberFormat="1" applyFont="1" applyFill="1" applyBorder="1" applyAlignment="1" applyProtection="0">
      <alignment vertical="bottom"/>
    </xf>
    <xf numFmtId="49" fontId="8" fillId="2" borderId="3" applyNumberFormat="1" applyFont="1" applyFill="1" applyBorder="1" applyAlignment="1" applyProtection="0">
      <alignment horizontal="left" vertical="bottom"/>
    </xf>
    <xf numFmtId="49" fontId="9" fillId="2" borderId="3" applyNumberFormat="1" applyFont="1" applyFill="1" applyBorder="1" applyAlignment="1" applyProtection="0">
      <alignment vertical="bottom"/>
    </xf>
    <xf numFmtId="0" fontId="8" fillId="2" borderId="3" applyNumberFormat="0" applyFont="1" applyFill="1" applyBorder="1" applyAlignment="1" applyProtection="0">
      <alignment vertical="bottom"/>
    </xf>
    <xf numFmtId="0" fontId="8" fillId="2" borderId="3" applyNumberFormat="0" applyFont="1" applyFill="1" applyBorder="1" applyAlignment="1" applyProtection="0">
      <alignment horizontal="left" vertical="bottom"/>
    </xf>
    <xf numFmtId="0" fontId="8" fillId="2" borderId="3" applyNumberFormat="1" applyFont="1" applyFill="1" applyBorder="1" applyAlignment="1" applyProtection="0">
      <alignment horizontal="left" vertical="bottom"/>
    </xf>
    <xf numFmtId="0" fontId="8" fillId="2" borderId="4" applyNumberFormat="0" applyFont="1" applyFill="1" applyBorder="1" applyAlignment="1" applyProtection="0">
      <alignment horizontal="left" vertical="bottom"/>
    </xf>
    <xf numFmtId="0" fontId="8" fillId="2" borderId="4" applyNumberFormat="0" applyFont="1" applyFill="1" applyBorder="1" applyAlignment="1" applyProtection="0">
      <alignment vertical="bottom"/>
    </xf>
    <xf numFmtId="60" fontId="8" fillId="2" borderId="4" applyNumberFormat="1" applyFont="1" applyFill="1" applyBorder="1" applyAlignment="1" applyProtection="0">
      <alignment vertical="bottom"/>
    </xf>
    <xf numFmtId="60" fontId="8" fillId="2" borderId="3" applyNumberFormat="1" applyFont="1" applyFill="1" applyBorder="1" applyAlignment="1" applyProtection="0">
      <alignment vertical="bottom"/>
    </xf>
    <xf numFmtId="60" fontId="8" fillId="2" borderId="3" applyNumberFormat="1" applyFont="1" applyFill="1" applyBorder="1" applyAlignment="1" applyProtection="0">
      <alignment horizontal="right" vertical="bottom"/>
    </xf>
    <xf numFmtId="61" fontId="8" fillId="2" borderId="4" applyNumberFormat="1" applyFont="1" applyFill="1" applyBorder="1" applyAlignment="1" applyProtection="0">
      <alignment vertical="bottom"/>
    </xf>
    <xf numFmtId="61" fontId="8" fillId="2" borderId="3" applyNumberFormat="1" applyFont="1" applyFill="1" applyBorder="1" applyAlignment="1" applyProtection="0">
      <alignment horizontal="right" vertical="bottom"/>
    </xf>
    <xf numFmtId="60" fontId="9" fillId="2" borderId="3" applyNumberFormat="1" applyFont="1" applyFill="1" applyBorder="1" applyAlignment="1" applyProtection="0">
      <alignment vertical="bottom"/>
    </xf>
    <xf numFmtId="0" fontId="0" fillId="2" borderId="12" applyNumberFormat="1" applyFont="1" applyFill="1" applyBorder="1" applyAlignment="1" applyProtection="0">
      <alignment vertical="bottom"/>
    </xf>
    <xf numFmtId="0" fontId="0" fillId="2" borderId="3" applyNumberFormat="1" applyFont="1" applyFill="1" applyBorder="1" applyAlignment="1" applyProtection="0">
      <alignment vertical="bottom"/>
    </xf>
    <xf numFmtId="49" fontId="0" fillId="2" borderId="1" applyNumberFormat="1" applyFont="1" applyFill="1" applyBorder="1" applyAlignment="1" applyProtection="0">
      <alignment vertical="bottom"/>
    </xf>
    <xf numFmtId="0" fontId="8" fillId="2" borderId="3" applyNumberFormat="1" applyFont="1" applyFill="1" applyBorder="1" applyAlignment="1" applyProtection="0">
      <alignment vertical="bottom"/>
    </xf>
    <xf numFmtId="49" fontId="10" fillId="2" borderId="3" applyNumberFormat="1" applyFont="1" applyFill="1" applyBorder="1" applyAlignment="1" applyProtection="0">
      <alignment vertical="bottom"/>
    </xf>
    <xf numFmtId="49" fontId="0" fillId="2" borderId="12" applyNumberFormat="1" applyFont="1" applyFill="1" applyBorder="1" applyAlignment="1" applyProtection="0">
      <alignment vertical="bottom"/>
    </xf>
    <xf numFmtId="2" fontId="0" fillId="2" borderId="12" applyNumberFormat="1" applyFont="1" applyFill="1" applyBorder="1" applyAlignment="1" applyProtection="0">
      <alignment vertical="bottom"/>
    </xf>
    <xf numFmtId="49" fontId="0" fillId="2" borderId="4" applyNumberFormat="1" applyFont="1" applyFill="1" applyBorder="1" applyAlignment="1" applyProtection="0">
      <alignment vertical="bottom"/>
    </xf>
    <xf numFmtId="49" fontId="0" fillId="2" borderId="7" applyNumberFormat="1" applyFont="1" applyFill="1" applyBorder="1" applyAlignment="1" applyProtection="0">
      <alignment vertical="bottom"/>
    </xf>
    <xf numFmtId="2" fontId="0" fillId="2" borderId="4" applyNumberFormat="1" applyFont="1" applyFill="1" applyBorder="1" applyAlignment="1" applyProtection="0">
      <alignment vertical="bottom"/>
    </xf>
    <xf numFmtId="2" fontId="0" fillId="2" borderId="7" applyNumberFormat="1" applyFont="1" applyFill="1" applyBorder="1" applyAlignment="1" applyProtection="0">
      <alignment vertical="bottom"/>
    </xf>
    <xf numFmtId="2" fontId="0" fillId="2" borderId="7" applyNumberFormat="1" applyFont="1" applyFill="1" applyBorder="1" applyAlignment="1" applyProtection="0">
      <alignment horizontal="center" vertical="bottom"/>
    </xf>
    <xf numFmtId="2" fontId="0" fillId="2" borderId="8" applyNumberFormat="1" applyFont="1" applyFill="1" applyBorder="1" applyAlignment="1" applyProtection="0">
      <alignment horizontal="center" vertical="bottom"/>
    </xf>
    <xf numFmtId="2" fontId="0" fillId="2" borderId="1" applyNumberFormat="1" applyFont="1" applyFill="1" applyBorder="1" applyAlignment="1" applyProtection="0">
      <alignment vertical="bottom"/>
    </xf>
    <xf numFmtId="0" fontId="0" fillId="2" borderId="8" applyNumberFormat="0" applyFont="1" applyFill="1" applyBorder="1" applyAlignment="1" applyProtection="0">
      <alignment horizontal="center" vertical="bottom"/>
    </xf>
    <xf numFmtId="49" fontId="0" fillId="2" borderId="1" applyNumberFormat="1" applyFont="1" applyFill="1" applyBorder="1" applyAlignment="1" applyProtection="0">
      <alignment horizontal="center" vertical="bottom"/>
    </xf>
    <xf numFmtId="49" fontId="0" fillId="2" borderId="13" applyNumberFormat="1" applyFont="1" applyFill="1" applyBorder="1" applyAlignment="1" applyProtection="0">
      <alignment vertical="bottom"/>
    </xf>
    <xf numFmtId="49" fontId="0" fillId="2" borderId="14" applyNumberFormat="1" applyFont="1" applyFill="1" applyBorder="1" applyAlignment="1" applyProtection="0">
      <alignment horizontal="center" vertical="bottom"/>
    </xf>
    <xf numFmtId="0" fontId="0" fillId="2" borderId="13" applyNumberFormat="0" applyFont="1" applyFill="1" applyBorder="1" applyAlignment="1" applyProtection="0">
      <alignment horizontal="center" vertical="bottom"/>
    </xf>
    <xf numFmtId="0" fontId="0" fillId="2" borderId="14" applyNumberFormat="0" applyFont="1" applyFill="1" applyBorder="1" applyAlignment="1" applyProtection="0">
      <alignment horizontal="center" vertical="bottom"/>
    </xf>
    <xf numFmtId="49" fontId="0" fillId="2" borderId="7" applyNumberFormat="1" applyFont="1" applyFill="1" applyBorder="1" applyAlignment="1" applyProtection="0">
      <alignment horizontal="center" vertical="bottom"/>
    </xf>
    <xf numFmtId="49" fontId="0" fillId="2" borderId="8" applyNumberFormat="1" applyFont="1" applyFill="1" applyBorder="1" applyAlignment="1" applyProtection="0">
      <alignment horizontal="center" vertical="bottom"/>
    </xf>
    <xf numFmtId="0" fontId="0" fillId="2" borderId="1" applyNumberFormat="1" applyFont="1" applyFill="1" applyBorder="1" applyAlignment="1" applyProtection="0">
      <alignment horizontal="center" vertical="bottom"/>
    </xf>
    <xf numFmtId="49" fontId="0" fillId="3" borderId="4" applyNumberFormat="1" applyFont="1" applyFill="1" applyBorder="1" applyAlignment="1" applyProtection="0">
      <alignment vertical="bottom"/>
    </xf>
    <xf numFmtId="0" fontId="0" fillId="3" borderId="3" applyNumberFormat="0" applyFont="1" applyFill="1" applyBorder="1" applyAlignment="1" applyProtection="0">
      <alignment vertical="bottom"/>
    </xf>
    <xf numFmtId="0" fontId="0" fillId="2" borderId="15" applyNumberFormat="1" applyFont="1" applyFill="1" applyBorder="1" applyAlignment="1" applyProtection="0">
      <alignment vertical="bottom"/>
    </xf>
    <xf numFmtId="1" fontId="0" fillId="2" borderId="1" applyNumberFormat="1" applyFont="1" applyFill="1" applyBorder="1" applyAlignment="1" applyProtection="0">
      <alignment vertical="bottom"/>
    </xf>
    <xf numFmtId="49" fontId="0" fillId="2" borderId="1" applyNumberFormat="1" applyFont="1" applyFill="1" applyBorder="1" applyAlignment="1" applyProtection="0">
      <alignment horizontal="right" vertical="bottom"/>
    </xf>
    <xf numFmtId="1" fontId="0" fillId="2" borderId="1" applyNumberFormat="1" applyFont="1" applyFill="1" applyBorder="1" applyAlignment="1" applyProtection="0">
      <alignment horizontal="right" vertical="bottom"/>
    </xf>
    <xf numFmtId="49" fontId="8" fillId="2" borderId="1" applyNumberFormat="1" applyFont="1" applyFill="1" applyBorder="1" applyAlignment="1" applyProtection="0">
      <alignment vertical="bottom"/>
    </xf>
    <xf numFmtId="0" fontId="8" fillId="2" borderId="1" applyNumberFormat="0" applyFont="1" applyFill="1" applyBorder="1" applyAlignment="1" applyProtection="0">
      <alignment vertical="bottom"/>
    </xf>
    <xf numFmtId="49" fontId="8" fillId="2" borderId="1" applyNumberFormat="1" applyFont="1" applyFill="1" applyBorder="1" applyAlignment="1" applyProtection="0">
      <alignment horizontal="left" vertical="bottom"/>
    </xf>
    <xf numFmtId="0" fontId="8" fillId="2" borderId="1" applyNumberFormat="0" applyFont="1" applyFill="1" applyBorder="1" applyAlignment="1" applyProtection="0">
      <alignment horizontal="left" vertical="bottom"/>
    </xf>
    <xf numFmtId="0" fontId="0" fillId="3" borderId="4" applyNumberFormat="0" applyFont="1" applyFill="1" applyBorder="1" applyAlignment="1" applyProtection="0">
      <alignment vertical="bottom"/>
    </xf>
    <xf numFmtId="2" fontId="0" fillId="2" borderId="1" applyNumberFormat="1" applyFont="1" applyFill="1" applyBorder="1" applyAlignment="1" applyProtection="0">
      <alignment horizontal="right" vertical="bottom"/>
    </xf>
    <xf numFmtId="49" fontId="0" fillId="3" borderId="7" applyNumberFormat="1" applyFont="1" applyFill="1" applyBorder="1" applyAlignment="1" applyProtection="0">
      <alignment vertical="bottom"/>
    </xf>
    <xf numFmtId="61" fontId="0" fillId="2" borderId="12" applyNumberFormat="1" applyFont="1" applyFill="1" applyBorder="1" applyAlignment="1" applyProtection="0">
      <alignment vertical="bottom"/>
    </xf>
    <xf numFmtId="61" fontId="0" fillId="2" borderId="12" applyNumberFormat="1" applyFont="1" applyFill="1" applyBorder="1" applyAlignment="1" applyProtection="0">
      <alignment horizontal="center" vertical="bottom"/>
    </xf>
    <xf numFmtId="60" fontId="0" fillId="2" borderId="12" applyNumberFormat="1" applyFont="1" applyFill="1" applyBorder="1" applyAlignment="1" applyProtection="0">
      <alignment vertical="bottom"/>
    </xf>
    <xf numFmtId="60" fontId="0" fillId="2" borderId="4" applyNumberFormat="1" applyFont="1" applyFill="1" applyBorder="1" applyAlignment="1" applyProtection="0">
      <alignment vertical="bottom"/>
    </xf>
    <xf numFmtId="3" fontId="0" fillId="2" borderId="1" applyNumberFormat="1" applyFont="1" applyFill="1" applyBorder="1" applyAlignment="1" applyProtection="0">
      <alignment vertical="bottom"/>
    </xf>
    <xf numFmtId="49" fontId="0" fillId="2" borderId="4" applyNumberFormat="1" applyFont="1" applyFill="1" applyBorder="1" applyAlignment="1" applyProtection="0">
      <alignment horizontal="left" vertical="bottom"/>
    </xf>
    <xf numFmtId="49" fontId="0" fillId="2" borderId="7" applyNumberFormat="1" applyFont="1" applyFill="1" applyBorder="1" applyAlignment="1" applyProtection="0">
      <alignment horizontal="left" vertical="bottom"/>
    </xf>
    <xf numFmtId="2" fontId="4" fillId="2" borderId="12" applyNumberFormat="1" applyFont="1" applyFill="1" applyBorder="1" applyAlignment="1" applyProtection="0">
      <alignment vertical="bottom"/>
    </xf>
    <xf numFmtId="2" fontId="4" fillId="2" borderId="4" applyNumberFormat="1" applyFont="1" applyFill="1" applyBorder="1" applyAlignment="1" applyProtection="0">
      <alignment vertical="bottom"/>
    </xf>
    <xf numFmtId="2" fontId="4" fillId="2" borderId="7" applyNumberFormat="1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ffff0000"/>
      <rgbColor rgb="ff0000ff"/>
      <rgbColor rgb="ffffff99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<Relationship Id="rId2" Type="http://schemas.openxmlformats.org/officeDocument/2006/relationships/image" Target="../media/image1.png"/><Relationship Id="rId3" Type="http://schemas.openxmlformats.org/officeDocument/2006/relationships/image" Target="../media/image2.jpeg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7</xdr:col>
      <xdr:colOff>548580</xdr:colOff>
      <xdr:row>10</xdr:row>
      <xdr:rowOff>77024</xdr:rowOff>
    </xdr:from>
    <xdr:to>
      <xdr:col>16</xdr:col>
      <xdr:colOff>0</xdr:colOff>
      <xdr:row>22</xdr:row>
      <xdr:rowOff>134025</xdr:rowOff>
    </xdr:to>
    <xdr:pic>
      <xdr:nvPicPr>
        <xdr:cNvPr id="2" name="image.jpeg" descr="image.jpeg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9235380" y="1962974"/>
          <a:ext cx="2994720" cy="196200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2140545</xdr:colOff>
      <xdr:row>3</xdr:row>
      <xdr:rowOff>29025</xdr:rowOff>
    </xdr:from>
    <xdr:to>
      <xdr:col>2</xdr:col>
      <xdr:colOff>163115</xdr:colOff>
      <xdr:row>5</xdr:row>
      <xdr:rowOff>181987</xdr:rowOff>
    </xdr:to>
    <xdr:grpSp>
      <xdr:nvGrpSpPr>
        <xdr:cNvPr id="5" name="Group"/>
        <xdr:cNvGrpSpPr/>
      </xdr:nvGrpSpPr>
      <xdr:grpSpPr>
        <a:xfrm>
          <a:off x="2140545" y="514800"/>
          <a:ext cx="1248371" cy="514913"/>
          <a:chOff x="0" y="0"/>
          <a:chExt cx="1248370" cy="514912"/>
        </a:xfrm>
      </xdr:grpSpPr>
      <xdr:sp>
        <xdr:nvSpPr>
          <xdr:cNvPr id="3" name="Rectangle"/>
          <xdr:cNvSpPr/>
        </xdr:nvSpPr>
        <xdr:spPr>
          <a:xfrm>
            <a:off x="0" y="0"/>
            <a:ext cx="1248371" cy="514913"/>
          </a:xfrm>
          <a:prstGeom prst="rect">
            <a:avLst/>
          </a:prstGeom>
          <a:solidFill>
            <a:srgbClr val="FFFFFF"/>
          </a:solidFill>
          <a:ln w="12700" cap="flat">
            <a:noFill/>
            <a:miter lim="400000"/>
          </a:ln>
          <a:effectLst/>
        </xdr:spPr>
        <xdr:txBody>
          <a:bodyPr/>
          <a:lstStyle/>
          <a:p>
            <a:pPr/>
          </a:p>
        </xdr:txBody>
      </xdr:sp>
      <xdr:pic>
        <xdr:nvPicPr>
          <xdr:cNvPr id="4" name="image.pdf" descr="image.pdf"/>
          <xdr:cNvPicPr>
            <a:picLocks noChangeAspect="1"/>
          </xdr:cNvPicPr>
        </xdr:nvPicPr>
        <xdr:blipFill>
          <a:blip r:embed="rId2">
            <a:extLst/>
          </a:blip>
          <a:stretch>
            <a:fillRect/>
          </a:stretch>
        </xdr:blipFill>
        <xdr:spPr>
          <a:xfrm>
            <a:off x="0" y="0"/>
            <a:ext cx="1248371" cy="514913"/>
          </a:xfrm>
          <a:prstGeom prst="rect">
            <a:avLst/>
          </a:prstGeom>
          <a:ln w="9525" cap="flat">
            <a:solidFill>
              <a:srgbClr val="000000"/>
            </a:solidFill>
            <a:prstDash val="solid"/>
            <a:round/>
          </a:ln>
          <a:effectLst/>
        </xdr:spPr>
      </xdr:pic>
    </xdr:grp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1900932</xdr:colOff>
      <xdr:row>2</xdr:row>
      <xdr:rowOff>96262</xdr:rowOff>
    </xdr:to>
    <xdr:pic>
      <xdr:nvPicPr>
        <xdr:cNvPr id="6" name="image.jpeg" descr="image.jpeg"/>
        <xdr:cNvPicPr>
          <a:picLocks noChangeAspect="1"/>
        </xdr:cNvPicPr>
      </xdr:nvPicPr>
      <xdr:blipFill>
        <a:blip r:embed="rId3">
          <a:extLst/>
        </a:blip>
        <a:stretch>
          <a:fillRect/>
        </a:stretch>
      </xdr:blipFill>
      <xdr:spPr>
        <a:xfrm>
          <a:off x="0" y="0"/>
          <a:ext cx="1900933" cy="42011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-tema">
  <a:themeElements>
    <a:clrScheme name="Office-t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-tem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-t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IW1081"/>
  <sheetViews>
    <sheetView workbookViewId="0" defaultGridColor="0" colorId="9"/>
  </sheetViews>
  <sheetFormatPr defaultColWidth="0" defaultRowHeight="12.75" customHeight="1" outlineLevelRow="0" outlineLevelCol="0"/>
  <cols>
    <col min="1" max="1" width="30.6719" style="2" customWidth="1"/>
    <col min="2" max="2" width="11.6719" style="2" customWidth="1"/>
    <col min="3" max="3" width="16" style="2" customWidth="1"/>
    <col min="4" max="4" width="17.6719" style="2" customWidth="1"/>
    <col min="5" max="5" width="11.5" style="2" customWidth="1"/>
    <col min="6" max="6" width="15.6719" style="2" customWidth="1"/>
    <col min="7" max="7" width="10.8516" style="2" customWidth="1"/>
    <col min="8" max="8" width="9.5" style="2" customWidth="1"/>
    <col min="9" max="10" width="9.35156" style="2" customWidth="1"/>
    <col min="11" max="11" width="18.3516" style="2" customWidth="1"/>
    <col min="12" max="16" hidden="1" width="0" style="2" customWidth="1"/>
    <col min="17" max="64" width="9.35156" style="2" customWidth="1"/>
    <col min="65" max="256" hidden="1" width="0" style="2" customWidth="1"/>
    <col min="257" max="257" width="0" style="3" customWidth="1"/>
    <col min="258" max="16384" width="0" style="1" customWidth="1"/>
  </cols>
  <sheetData>
    <row r="1" s="3" customFormat="1" ht="12.75" customHeight="1">
      <c r="C1" t="s" s="4">
        <v>0</v>
      </c>
    </row>
    <row r="2" s="3" customFormat="1" ht="12.75" customHeight="1">
      <c r="C2" t="s" s="5">
        <v>1</v>
      </c>
    </row>
    <row r="5" s="3" customFormat="1" ht="15.75" customHeight="1">
      <c r="A5" t="s" s="6">
        <v>2</v>
      </c>
      <c r="B5" s="7"/>
      <c r="C5" s="8"/>
      <c r="D5" s="9"/>
      <c r="P5" s="10"/>
      <c r="Q5" s="11"/>
      <c r="R5" s="12"/>
      <c r="S5" s="13"/>
      <c r="T5" s="13"/>
      <c r="U5" s="13"/>
      <c r="V5" s="13"/>
      <c r="W5" s="13"/>
      <c r="X5" s="13"/>
      <c r="Y5" s="13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3"/>
      <c r="BF5" s="13"/>
      <c r="BG5" s="14"/>
      <c r="BH5" s="14"/>
      <c r="BI5" s="13"/>
      <c r="BJ5" s="13"/>
      <c r="BK5" s="14"/>
      <c r="BL5" s="14"/>
    </row>
    <row r="6" s="3" customFormat="1" ht="15.75" customHeight="1">
      <c r="A6" t="s" s="6">
        <v>3</v>
      </c>
      <c r="B6" s="7"/>
      <c r="C6" s="8"/>
      <c r="D6" s="9"/>
      <c r="P6" s="10"/>
      <c r="Q6" s="11"/>
      <c r="R6" s="12"/>
      <c r="S6" s="13"/>
      <c r="T6" s="13"/>
      <c r="U6" s="13"/>
      <c r="V6" s="13"/>
      <c r="W6" s="13"/>
      <c r="X6" s="13"/>
      <c r="Y6" s="13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3"/>
      <c r="BF6" s="13"/>
      <c r="BG6" s="14"/>
      <c r="BH6" s="14"/>
      <c r="BI6" s="13"/>
      <c r="BJ6" s="13"/>
      <c r="BK6" s="14"/>
      <c r="BL6" s="14"/>
    </row>
    <row r="7" s="3" customFormat="1" ht="18.75" customHeight="1">
      <c r="A7" t="s" s="15">
        <v>4</v>
      </c>
      <c r="B7" s="16"/>
      <c r="C7" s="16"/>
      <c r="E7" t="s" s="17">
        <v>5</v>
      </c>
      <c r="F7" s="18" cm="1">
        <f t="array" ref="F7">VLOOKUP(($Q$7),$D$89:$CQ$110,92)</f>
        <v>6720489</v>
      </c>
      <c r="M7" s="19"/>
      <c r="N7" s="19"/>
      <c r="O7" s="19"/>
      <c r="P7" s="20"/>
      <c r="Q7" s="21">
        <v>2</v>
      </c>
      <c r="R7" s="12"/>
      <c r="S7" s="13"/>
      <c r="T7" s="13"/>
      <c r="U7" s="13"/>
      <c r="V7" s="13"/>
      <c r="W7" s="13"/>
      <c r="X7" s="13"/>
      <c r="Y7" s="13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3"/>
      <c r="BF7" s="13"/>
      <c r="BG7" s="14"/>
      <c r="BH7" s="14"/>
      <c r="BI7" s="13"/>
      <c r="BJ7" s="13"/>
      <c r="BK7" s="14"/>
      <c r="BL7" s="14"/>
    </row>
    <row r="8" s="3" customFormat="1" ht="15.75" customHeight="1">
      <c r="A8" t="s" s="6">
        <v>6</v>
      </c>
      <c r="B8" t="s" s="22">
        <v>7</v>
      </c>
      <c r="C8" s="8"/>
      <c r="D8" s="23">
        <v>55</v>
      </c>
      <c r="E8" s="24"/>
      <c r="M8" s="19"/>
      <c r="N8" s="19"/>
      <c r="O8" s="19"/>
      <c r="P8" s="20"/>
      <c r="Q8" s="25"/>
      <c r="R8" s="12"/>
      <c r="S8" s="13"/>
      <c r="T8" s="13"/>
      <c r="U8" s="13"/>
      <c r="V8" s="13"/>
      <c r="W8" s="13"/>
      <c r="X8" s="13"/>
      <c r="Y8" s="13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3"/>
      <c r="BF8" s="13"/>
      <c r="BG8" s="14"/>
      <c r="BH8" s="14"/>
      <c r="BI8" s="13"/>
      <c r="BJ8" s="13"/>
      <c r="BK8" s="14"/>
      <c r="BL8" s="14"/>
    </row>
    <row r="9" s="3" customFormat="1" ht="15.75" customHeight="1">
      <c r="A9" t="s" s="6">
        <v>8</v>
      </c>
      <c r="B9" t="s" s="22">
        <v>7</v>
      </c>
      <c r="C9" s="8"/>
      <c r="D9" s="23">
        <v>45</v>
      </c>
      <c r="E9" s="24"/>
      <c r="M9" s="19"/>
      <c r="N9" s="19"/>
      <c r="O9" s="19"/>
      <c r="P9" s="20"/>
      <c r="Q9" s="25"/>
      <c r="R9" s="12"/>
      <c r="S9" s="13"/>
      <c r="T9" s="13"/>
      <c r="U9" s="13"/>
      <c r="V9" s="13"/>
      <c r="W9" s="13"/>
      <c r="X9" s="13"/>
      <c r="Y9" s="13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3"/>
      <c r="BF9" s="13"/>
      <c r="BG9" s="14"/>
      <c r="BH9" s="14"/>
      <c r="BI9" s="13"/>
      <c r="BJ9" s="13"/>
      <c r="BK9" s="14"/>
      <c r="BL9" s="14"/>
    </row>
    <row r="10" s="3" customFormat="1" ht="15.75" customHeight="1">
      <c r="A10" t="s" s="6">
        <v>9</v>
      </c>
      <c r="B10" t="s" s="22">
        <v>7</v>
      </c>
      <c r="C10" s="8"/>
      <c r="D10" s="23">
        <v>20</v>
      </c>
      <c r="E10" s="24"/>
      <c r="M10" s="19"/>
      <c r="N10" s="19"/>
      <c r="O10" s="19"/>
      <c r="P10" s="20"/>
      <c r="Q10" s="25"/>
      <c r="R10" s="12"/>
      <c r="S10" s="13"/>
      <c r="T10" s="13"/>
      <c r="U10" s="13"/>
      <c r="V10" s="13"/>
      <c r="W10" s="13"/>
      <c r="X10" s="13"/>
      <c r="Y10" s="13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3"/>
      <c r="BF10" s="13"/>
      <c r="BG10" s="14"/>
      <c r="BH10" s="14"/>
      <c r="BI10" s="13"/>
      <c r="BJ10" s="13"/>
      <c r="BK10" s="14"/>
      <c r="BL10" s="14"/>
    </row>
    <row r="11" s="3" customFormat="1" ht="15" customHeight="1">
      <c r="A11" t="s" s="26">
        <v>10</v>
      </c>
      <c r="B11" s="7"/>
      <c r="C11" s="27">
        <v>5</v>
      </c>
      <c r="D11" s="28">
        <v>4</v>
      </c>
      <c r="E11" s="28">
        <v>3</v>
      </c>
      <c r="F11" s="29">
        <v>2</v>
      </c>
      <c r="G11" s="29">
        <v>1</v>
      </c>
      <c r="H11" s="30"/>
      <c r="I11" s="30"/>
      <c r="M11" s="19"/>
      <c r="N11" s="19"/>
      <c r="O11" s="20"/>
      <c r="P11" s="20"/>
      <c r="Q11" s="25"/>
      <c r="R11" s="13"/>
      <c r="S11" s="13"/>
      <c r="T11" s="13"/>
      <c r="U11" s="13"/>
      <c r="V11" s="13"/>
      <c r="W11" s="13"/>
      <c r="X11" s="13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3"/>
      <c r="BE11" s="13"/>
      <c r="BF11" s="14"/>
      <c r="BG11" s="14"/>
      <c r="BH11" s="13"/>
      <c r="BI11" s="13"/>
      <c r="BJ11" s="14"/>
      <c r="BK11" s="14"/>
    </row>
    <row r="12" s="3" customFormat="1" ht="15" customHeight="1">
      <c r="A12" t="s" s="26">
        <v>11</v>
      </c>
      <c r="B12" s="7"/>
      <c r="C12" s="27">
        <v>2</v>
      </c>
      <c r="D12" s="31"/>
      <c r="E12" s="31"/>
      <c r="F12" s="31"/>
      <c r="G12" s="31"/>
      <c r="H12" s="30"/>
      <c r="I12" s="30"/>
      <c r="M12" s="19"/>
      <c r="N12" s="19"/>
      <c r="O12" s="20"/>
      <c r="P12" s="20"/>
      <c r="Q12" s="25"/>
      <c r="R12" s="13"/>
      <c r="S12" s="13"/>
      <c r="T12" s="13"/>
      <c r="U12" s="13"/>
      <c r="V12" s="13"/>
      <c r="W12" s="13"/>
      <c r="X12" s="13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3"/>
      <c r="BE12" s="13"/>
      <c r="BF12" s="14"/>
      <c r="BG12" s="14"/>
      <c r="BH12" s="13"/>
      <c r="BI12" s="13"/>
      <c r="BJ12" s="14"/>
      <c r="BK12" s="14"/>
    </row>
    <row r="13" s="3" customFormat="1" ht="15" customHeight="1" hidden="1">
      <c r="A13" t="s" s="6">
        <v>12</v>
      </c>
      <c r="B13" t="s" s="22">
        <v>13</v>
      </c>
      <c r="C13" s="32" cm="1">
        <f t="array" ref="C13">VLOOKUP(($Q$7),$D$89:$BL$110,10)</f>
        <v>0</v>
      </c>
      <c r="D13" s="33"/>
      <c r="E13" s="33"/>
      <c r="F13" s="33"/>
      <c r="G13" s="34"/>
      <c r="H13" s="30"/>
      <c r="I13" s="30"/>
      <c r="M13" s="19"/>
      <c r="N13" s="19"/>
      <c r="O13" s="20"/>
      <c r="P13" s="20"/>
      <c r="Q13" s="25"/>
      <c r="R13" s="13"/>
      <c r="S13" s="13"/>
      <c r="T13" s="13"/>
      <c r="U13" s="13"/>
      <c r="V13" s="13"/>
      <c r="W13" s="13"/>
      <c r="X13" s="13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3"/>
      <c r="BE13" s="13"/>
      <c r="BF13" s="14"/>
      <c r="BG13" s="14"/>
      <c r="BH13" s="13"/>
      <c r="BI13" s="13"/>
      <c r="BJ13" s="14"/>
      <c r="BK13" s="14"/>
    </row>
    <row r="14" s="3" customFormat="1" ht="15" customHeight="1" hidden="1">
      <c r="A14" t="s" s="6">
        <v>10</v>
      </c>
      <c r="B14" s="7"/>
      <c r="C14" s="32">
        <v>5</v>
      </c>
      <c r="D14" s="27">
        <v>4</v>
      </c>
      <c r="E14" s="27">
        <v>3</v>
      </c>
      <c r="F14" s="27">
        <v>2</v>
      </c>
      <c r="G14" s="27">
        <v>1</v>
      </c>
      <c r="H14" s="30"/>
      <c r="I14" s="30"/>
      <c r="M14" s="19"/>
      <c r="N14" s="19"/>
      <c r="O14" s="20"/>
      <c r="P14" s="20"/>
      <c r="Q14" s="25"/>
      <c r="R14" s="13"/>
      <c r="S14" s="13"/>
      <c r="T14" s="13"/>
      <c r="U14" s="13"/>
      <c r="V14" s="13"/>
      <c r="W14" s="13"/>
      <c r="X14" s="13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3"/>
      <c r="BE14" s="13"/>
      <c r="BF14" s="14"/>
      <c r="BG14" s="14"/>
      <c r="BH14" s="13"/>
      <c r="BI14" s="13"/>
      <c r="BJ14" s="14"/>
      <c r="BK14" s="14"/>
    </row>
    <row r="15" s="3" customFormat="1" ht="15" customHeight="1">
      <c r="A15" t="s" s="6">
        <v>14</v>
      </c>
      <c r="B15" s="7"/>
      <c r="C15" s="32">
        <v>230</v>
      </c>
      <c r="D15" s="35">
        <v>170</v>
      </c>
      <c r="E15" s="35">
        <v>140</v>
      </c>
      <c r="F15" s="35">
        <v>110</v>
      </c>
      <c r="G15" s="35">
        <v>80</v>
      </c>
      <c r="H15" s="30"/>
      <c r="I15" s="30"/>
      <c r="M15" s="19"/>
      <c r="N15" s="19"/>
      <c r="O15" s="20"/>
      <c r="P15" s="20"/>
      <c r="Q15" s="25"/>
      <c r="R15" s="13"/>
      <c r="S15" s="13"/>
      <c r="T15" s="13"/>
      <c r="U15" s="13"/>
      <c r="V15" s="13"/>
      <c r="W15" s="13"/>
      <c r="X15" s="13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3"/>
      <c r="BE15" s="13"/>
      <c r="BF15" s="14"/>
      <c r="BG15" s="14"/>
      <c r="BH15" s="13"/>
      <c r="BI15" s="13"/>
      <c r="BJ15" s="14"/>
      <c r="BK15" s="14"/>
    </row>
    <row r="16" s="3" customFormat="1" ht="15" customHeight="1">
      <c r="A16" t="s" s="6">
        <v>15</v>
      </c>
      <c r="B16" t="s" s="22">
        <v>16</v>
      </c>
      <c r="C16" s="32" cm="1">
        <f t="array" ref="C16">VLOOKUP(($Q$7),$D$89:$BL$110,2)</f>
        <v>2133</v>
      </c>
      <c r="D16" s="35" cm="1">
        <f t="array" ref="D16">VLOOKUP(($Q$7),$D$89:$BL$110,6)</f>
        <v>1949</v>
      </c>
      <c r="E16" s="35" cm="1">
        <f t="array" ref="E16">VLOOKUP(($Q$7),$D$89:$BL$110,7)</f>
        <v>1573</v>
      </c>
      <c r="F16" s="35" cm="1">
        <f t="array" ref="F16">VLOOKUP(($Q$7),$D$89:$BL$110,8)</f>
        <v>1078</v>
      </c>
      <c r="G16" s="35" cm="1">
        <f t="array" ref="G16">VLOOKUP(($Q$7),$D$89:$BL$110,9)</f>
        <v>632</v>
      </c>
      <c r="H16" s="30"/>
      <c r="I16" s="30"/>
      <c r="M16" s="19"/>
      <c r="N16" s="19"/>
      <c r="O16" s="20"/>
      <c r="P16" s="20"/>
      <c r="Q16" s="25"/>
      <c r="R16" s="13"/>
      <c r="S16" s="13"/>
      <c r="T16" s="13"/>
      <c r="U16" s="13"/>
      <c r="V16" s="13"/>
      <c r="W16" s="13"/>
      <c r="X16" s="13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3"/>
      <c r="BE16" s="13"/>
      <c r="BF16" s="14"/>
      <c r="BG16" s="14"/>
      <c r="BH16" s="13"/>
      <c r="BI16" s="13"/>
      <c r="BJ16" s="14"/>
      <c r="BK16" s="14"/>
    </row>
    <row r="17" s="3" customFormat="1" ht="15" customHeight="1">
      <c r="A17" t="s" s="6">
        <v>17</v>
      </c>
      <c r="B17" t="s" s="22">
        <v>18</v>
      </c>
      <c r="C17" s="36">
        <v>10.198347</v>
      </c>
      <c r="D17" s="36" cm="1">
        <f t="array" ref="D17">VLOOKUP(($Q$7),$R$115:$W$127,3)*C17*D16/($C16*0.99)</f>
        <v>9.789238581369251</v>
      </c>
      <c r="E17" s="36" cm="1">
        <f t="array" ref="E17">VLOOKUP(($Q$7),$R$115:$W$127,4)*C17*E16/($C16*0.99)</f>
        <v>8.584418876543211</v>
      </c>
      <c r="F17" s="36" cm="1">
        <f t="array" ref="F17">VLOOKUP(($Q$7),$R$115:$W$127,5)*C17*F16/($C16*0.96)</f>
        <v>6.71114265046296</v>
      </c>
      <c r="G17" s="36" cm="1">
        <f t="array" ref="G17">VLOOKUP(($Q$7),$R$115:$W$127,6)*C17*G16/($C16*0.9)</f>
        <v>4.93549632592593</v>
      </c>
      <c r="H17" s="30"/>
      <c r="M17" s="19"/>
      <c r="N17" s="19"/>
      <c r="O17" s="20"/>
      <c r="P17" s="20"/>
      <c r="Q17" s="25"/>
      <c r="R17" s="13"/>
      <c r="S17" s="13"/>
      <c r="T17" s="13"/>
      <c r="U17" s="13"/>
      <c r="V17" s="13"/>
      <c r="W17" s="13"/>
      <c r="X17" s="13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3"/>
      <c r="BE17" s="13"/>
      <c r="BF17" s="14"/>
      <c r="BG17" s="14"/>
      <c r="BH17" s="13"/>
      <c r="BI17" s="13"/>
      <c r="BJ17" s="14"/>
      <c r="BK17" s="14"/>
    </row>
    <row r="18" s="3" customFormat="1" ht="15" customHeight="1">
      <c r="A18" t="s" s="6">
        <v>19</v>
      </c>
      <c r="B18" t="s" s="22">
        <v>7</v>
      </c>
      <c r="C18" s="32" cm="1">
        <f t="array" ref="C18">C17*860/C16/VLOOKUP(($D$10),$D$116:$E$126,2)+$D$10</f>
        <v>34.2278585159554</v>
      </c>
      <c r="D18" s="35" cm="1">
        <f t="array" ref="D18">D17*860/D16/VLOOKUP(($D$10),$D$116:$E$126,2)+$D$10</f>
        <v>34.9464372288824</v>
      </c>
      <c r="E18" s="35" cm="1">
        <f t="array" ref="E18">E17*860/E16/VLOOKUP(($D$10),$D$116:$E$126,2)+$D$10</f>
        <v>36.2398789121511</v>
      </c>
      <c r="F18" s="35" cm="1">
        <f t="array" ref="F18">F17*860/F16/VLOOKUP(($D$10),$D$116:$E$126,2)+$D$10</f>
        <v>38.5258574426503</v>
      </c>
      <c r="G18" s="35" cm="1">
        <f t="array" ref="G18">G17*860/G16/VLOOKUP(($D$10),$D$116:$E$126,2)+$D$10</f>
        <v>43.2388355760605</v>
      </c>
      <c r="H18" s="30"/>
      <c r="M18" s="19" cm="1">
        <f t="array" ref="M18">C17*1000/N18</f>
        <v>14.1085245901639</v>
      </c>
      <c r="N18" s="19" cm="1">
        <f t="array" ref="N18">1220*C16/3600</f>
        <v>722.85</v>
      </c>
      <c r="O18" s="20"/>
      <c r="P18" s="20"/>
      <c r="Q18" s="25"/>
      <c r="R18" s="13"/>
      <c r="S18" s="13"/>
      <c r="T18" s="13"/>
      <c r="U18" s="13"/>
      <c r="V18" s="13"/>
      <c r="W18" s="13"/>
      <c r="X18" s="13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3"/>
      <c r="BE18" s="13"/>
      <c r="BF18" s="14"/>
      <c r="BG18" s="14"/>
      <c r="BH18" s="13"/>
      <c r="BI18" s="13"/>
      <c r="BJ18" s="14"/>
      <c r="BK18" s="14"/>
    </row>
    <row r="19" s="3" customFormat="1" ht="15" customHeight="1">
      <c r="A19" t="s" s="6">
        <v>20</v>
      </c>
      <c r="B19" t="s" s="22">
        <v>21</v>
      </c>
      <c r="C19" s="32" cm="1">
        <f t="array" ref="C19">C17*860/($D8-$D9)</f>
        <v>877.0578420000001</v>
      </c>
      <c r="D19" s="35" cm="1">
        <f t="array" ref="D19">D17*860/($D8-$D9)</f>
        <v>841.874517997756</v>
      </c>
      <c r="E19" s="35" cm="1">
        <f t="array" ref="E19">E17*860/($D8-$D9)</f>
        <v>738.260023382716</v>
      </c>
      <c r="F19" s="35" cm="1">
        <f t="array" ref="F19">F17*860/($D8-$D9)</f>
        <v>577.158267939815</v>
      </c>
      <c r="G19" s="35" cm="1">
        <f t="array" ref="G19">G17*860/($D8-$D9)</f>
        <v>424.452684029630</v>
      </c>
      <c r="H19" s="30"/>
      <c r="I19" s="30"/>
      <c r="O19" s="10"/>
      <c r="P19" s="37"/>
      <c r="Q19" s="11"/>
      <c r="R19" s="13"/>
      <c r="S19" s="13"/>
      <c r="T19" s="13"/>
      <c r="U19" s="13"/>
      <c r="V19" s="13"/>
      <c r="W19" s="13"/>
      <c r="X19" s="13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3"/>
      <c r="BE19" s="13"/>
      <c r="BF19" s="14"/>
      <c r="BG19" s="14"/>
      <c r="BH19" s="13"/>
      <c r="BI19" s="13"/>
      <c r="BJ19" s="14"/>
      <c r="BK19" s="14"/>
    </row>
    <row r="20" s="3" customFormat="1" ht="15" customHeight="1">
      <c r="A20" t="s" s="6">
        <v>22</v>
      </c>
      <c r="B20" t="s" s="22">
        <v>23</v>
      </c>
      <c r="C20" s="38" cm="1">
        <f t="array" ref="C20">VLOOKUP(($Q$7),$D$89:$CQ$110,23)</f>
        <v>2.49</v>
      </c>
      <c r="D20" s="38" cm="1">
        <f t="array" ref="D20">VLOOKUP(($Q$7),$D$89:$CQ$110,29)</f>
        <v>2.23</v>
      </c>
      <c r="E20" s="38" cm="1">
        <f t="array" ref="E20">VLOOKUP(($Q$7),$D$89:$CQ$110,35)</f>
        <v>1.81</v>
      </c>
      <c r="F20" s="38" cm="1">
        <f t="array" ref="F20">VLOOKUP(($Q$7),$D$89:$CQ$110,41)</f>
        <v>1.13</v>
      </c>
      <c r="G20" s="38" cm="1">
        <f t="array" ref="G20">VLOOKUP(($Q$7),$D$89:$CQ$110,47)</f>
        <v>0.63</v>
      </c>
      <c r="H20" s="30"/>
      <c r="I20" s="30"/>
      <c r="O20" s="10"/>
      <c r="P20" s="37"/>
      <c r="Q20" s="11"/>
      <c r="R20" s="13"/>
      <c r="S20" s="13"/>
      <c r="T20" s="13"/>
      <c r="U20" s="13"/>
      <c r="V20" s="13"/>
      <c r="W20" s="13"/>
      <c r="X20" s="13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3"/>
      <c r="BE20" s="13"/>
      <c r="BF20" s="14"/>
      <c r="BG20" s="14"/>
      <c r="BH20" s="13"/>
      <c r="BI20" s="13"/>
      <c r="BJ20" s="14"/>
      <c r="BK20" s="14"/>
    </row>
    <row r="21" s="3" customFormat="1" ht="15" customHeight="1">
      <c r="A21" t="s" s="6">
        <v>24</v>
      </c>
      <c r="B21" t="s" s="22">
        <v>23</v>
      </c>
      <c r="C21" s="38" cm="1">
        <f t="array" ref="C21">VLOOKUP(($Q$7),$D$89:$CQ$110,24)</f>
        <v>1.88</v>
      </c>
      <c r="D21" s="38" cm="1">
        <f t="array" ref="D21">VLOOKUP(($Q$7),$D$89:$CQ$110,30)</f>
        <v>1.57</v>
      </c>
      <c r="E21" s="38" cm="1">
        <f t="array" ref="E21">VLOOKUP(($Q$7),$D$89:$CQ$110,36)</f>
        <v>1.26</v>
      </c>
      <c r="F21" s="38" cm="1">
        <f t="array" ref="F21">VLOOKUP(($Q$7),$D$89:$CQ$110,42)</f>
        <v>0.85</v>
      </c>
      <c r="G21" s="38" cm="1">
        <f t="array" ref="G21">VLOOKUP(($Q$7),$D$89:$CQ$110,48)</f>
        <v>0.52</v>
      </c>
      <c r="H21" t="s" s="39">
        <v>25</v>
      </c>
      <c r="I21" s="30"/>
      <c r="O21" s="10"/>
      <c r="P21" s="37"/>
      <c r="Q21" s="11"/>
      <c r="R21" s="13"/>
      <c r="S21" s="13"/>
      <c r="T21" s="13"/>
      <c r="U21" s="13"/>
      <c r="V21" s="13"/>
      <c r="W21" s="13"/>
      <c r="X21" s="13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3"/>
      <c r="BE21" s="13"/>
      <c r="BF21" s="14"/>
      <c r="BG21" s="14"/>
      <c r="BH21" s="13"/>
      <c r="BI21" s="13"/>
      <c r="BJ21" s="14"/>
      <c r="BK21" s="14"/>
    </row>
    <row r="22" s="3" customFormat="1" ht="15" customHeight="1">
      <c r="A22" t="s" s="6">
        <v>26</v>
      </c>
      <c r="B22" t="s" s="22">
        <v>23</v>
      </c>
      <c r="C22" s="38" cm="1">
        <f t="array" ref="C22">VLOOKUP(($Q$7),$D$89:$CQ$110,25)</f>
        <v>1.31</v>
      </c>
      <c r="D22" s="38" cm="1">
        <f t="array" ref="D22">VLOOKUP(($Q$7),$D$89:$CQ$110,31)</f>
        <v>1.12</v>
      </c>
      <c r="E22" s="38" cm="1">
        <f t="array" ref="E22">VLOOKUP(($Q$7),$D$89:$CQ$110,37)</f>
        <v>0.95</v>
      </c>
      <c r="F22" t="str" s="30" cm="1">
        <f t="array" ref="F22">VLOOKUP(($Q$7),$D$89:$CQ$110,43)</f>
        <v>--</v>
      </c>
      <c r="G22" t="str" s="30" cm="1">
        <f t="array" ref="G22">VLOOKUP(($Q$7),$D$89:$CQ$110,49)</f>
        <v>--</v>
      </c>
      <c r="H22" s="30"/>
      <c r="I22" s="30"/>
      <c r="O22" s="10"/>
      <c r="P22" s="37"/>
      <c r="Q22" s="11"/>
      <c r="R22" s="13"/>
      <c r="S22" s="13"/>
      <c r="T22" s="13"/>
      <c r="U22" s="13"/>
      <c r="V22" s="13"/>
      <c r="W22" s="13"/>
      <c r="X22" s="13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3"/>
      <c r="BE22" s="13"/>
      <c r="BF22" s="14"/>
      <c r="BG22" s="14"/>
      <c r="BH22" s="13"/>
      <c r="BI22" s="13"/>
      <c r="BJ22" s="14"/>
      <c r="BK22" s="14"/>
    </row>
    <row r="23" s="3" customFormat="1" ht="15" customHeight="1">
      <c r="A23" t="s" s="6">
        <v>28</v>
      </c>
      <c r="B23" t="s" s="22">
        <v>23</v>
      </c>
      <c r="C23" s="38" cm="1">
        <f t="array" ref="C23">VLOOKUP(($Q$7),$D$89:$CQ$110,26)</f>
        <v>1.01</v>
      </c>
      <c r="D23" s="38" cm="1">
        <f t="array" ref="D23">VLOOKUP(($Q$7),$D$89:$CQ$110,32)</f>
        <v>0.84</v>
      </c>
      <c r="E23" s="38" cm="1">
        <f t="array" ref="E23">VLOOKUP(($Q$7),$D$89:$CQ$110,38)</f>
        <v>0.72</v>
      </c>
      <c r="F23" t="str" s="30" cm="1">
        <f t="array" ref="F23">VLOOKUP(($Q$7),$D$89:$CQ$110,44)</f>
        <v>--</v>
      </c>
      <c r="G23" t="str" s="30" cm="1">
        <f t="array" ref="G23">VLOOKUP(($Q$7),$D$89:$CQ$110,50)</f>
        <v>--</v>
      </c>
      <c r="H23" s="30"/>
      <c r="I23" s="30"/>
      <c r="O23" s="10"/>
      <c r="P23" s="37"/>
      <c r="Q23" s="11"/>
      <c r="R23" s="13"/>
      <c r="S23" s="13"/>
      <c r="T23" s="13"/>
      <c r="U23" s="13"/>
      <c r="V23" s="13"/>
      <c r="W23" s="13"/>
      <c r="X23" s="13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3"/>
      <c r="BE23" s="13"/>
      <c r="BF23" s="14"/>
      <c r="BG23" s="14"/>
      <c r="BH23" s="13"/>
      <c r="BI23" s="13"/>
      <c r="BJ23" s="14"/>
      <c r="BK23" s="14"/>
    </row>
    <row r="24" s="3" customFormat="1" ht="15" customHeight="1">
      <c r="A24" t="s" s="6">
        <v>29</v>
      </c>
      <c r="B24" t="s" s="22">
        <v>23</v>
      </c>
      <c r="C24" s="38" cm="1">
        <f t="array" ref="C24">VLOOKUP(($Q$7),$D$89:$CQ$110,27)</f>
        <v>0.78</v>
      </c>
      <c r="D24" s="38" cm="1">
        <f t="array" ref="D24">VLOOKUP(($Q$7),$D$89:$CQ$110,33)</f>
        <v>0.64</v>
      </c>
      <c r="E24" s="38" cm="1">
        <f t="array" ref="E24">VLOOKUP(($Q$7),$D$89:$CQ$110,39)</f>
        <v>0.52</v>
      </c>
      <c r="F24" t="str" s="30" cm="1">
        <f t="array" ref="F24">VLOOKUP(($Q$7),$D$89:$CQ$110,45)</f>
        <v>--</v>
      </c>
      <c r="G24" t="str" s="30" cm="1">
        <f t="array" ref="G24">VLOOKUP(($Q$7),$D$89:$CQ$110,51)</f>
        <v>--</v>
      </c>
      <c r="H24" s="30"/>
      <c r="I24" s="30"/>
      <c r="O24" s="10"/>
      <c r="P24" s="37"/>
      <c r="Q24" s="11"/>
      <c r="R24" s="13"/>
      <c r="S24" s="13"/>
      <c r="T24" s="13"/>
      <c r="U24" s="13"/>
      <c r="V24" s="13"/>
      <c r="W24" s="13"/>
      <c r="X24" s="13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3"/>
      <c r="BE24" s="13"/>
      <c r="BF24" s="14"/>
      <c r="BG24" s="14"/>
      <c r="BH24" s="13"/>
      <c r="BI24" s="13"/>
      <c r="BJ24" s="14"/>
      <c r="BK24" s="14"/>
    </row>
    <row r="25" s="3" customFormat="1" ht="15" customHeight="1">
      <c r="A25" t="s" s="6">
        <v>30</v>
      </c>
      <c r="B25" t="s" s="22">
        <v>23</v>
      </c>
      <c r="C25" s="38" cm="1">
        <f t="array" ref="C25">VLOOKUP(($Q$7),$D$89:$CQ$110,28)</f>
        <v>0.54</v>
      </c>
      <c r="D25" s="38" cm="1">
        <f t="array" ref="D25">VLOOKUP(($Q$7),$D$89:$CQ$110,34)</f>
        <v>0.42</v>
      </c>
      <c r="E25" t="str" s="30" cm="1">
        <f t="array" ref="E25">VLOOKUP(($Q$7),$D$89:$CQ$110,40)</f>
        <v>--</v>
      </c>
      <c r="F25" t="str" s="30" cm="1">
        <f t="array" ref="F25">VLOOKUP(($Q$7),$D$89:$CQ$110,46)</f>
        <v>--</v>
      </c>
      <c r="G25" t="str" s="30" cm="1">
        <f t="array" ref="G25">VLOOKUP(($Q$7),$D$89:$CQ$110,52)</f>
        <v>--</v>
      </c>
      <c r="H25" s="30"/>
      <c r="I25" s="30"/>
      <c r="O25" s="10"/>
      <c r="P25" s="37"/>
      <c r="Q25" s="11"/>
      <c r="R25" s="13"/>
      <c r="S25" s="13"/>
      <c r="T25" s="13"/>
      <c r="U25" s="13"/>
      <c r="V25" s="13"/>
      <c r="W25" s="13"/>
      <c r="X25" s="13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3"/>
      <c r="BE25" s="13"/>
      <c r="BF25" s="14"/>
      <c r="BG25" s="14"/>
      <c r="BH25" s="13"/>
      <c r="BI25" s="13"/>
      <c r="BJ25" s="14"/>
      <c r="BK25" s="14"/>
    </row>
    <row r="26" s="3" customFormat="1" ht="15" customHeight="1" hidden="1">
      <c r="A26" t="s" s="6">
        <v>31</v>
      </c>
      <c r="B26" t="s" s="22">
        <v>32</v>
      </c>
      <c r="C26" s="40" cm="1">
        <f t="array" ref="C26">(C19/10/3600/VLOOKUP(($Q$7),$D$89:$BS$110,42)/3.1416/0.051/0.051)^2*0.9719*(1.5226*VLOOKUP(($Q$7),$D$89:$BS$110,43)+0.57*VLOOKUP(($Q$7),$D$89:$BS$110,44))</f>
      </c>
      <c r="D26" s="41" cm="1">
        <f t="array" ref="D26">(D19/10/3600/VLOOKUP(($Q$7),$D$89:$BS$110,42)/3.1416/0.051/0.051)^2*0.9719*(1.5226*VLOOKUP(($Q$7),$D$89:$BS$110,43)+0.57*VLOOKUP(($Q$7),$D$89:$BS$110,44))</f>
      </c>
      <c r="E26" s="41" cm="1">
        <f t="array" ref="E26">(E19/10/3600/VLOOKUP(($Q$7),$D$89:$BS$110,42)/3.1416/0.051/0.051)^2*0.9719*(1.5226*VLOOKUP(($Q$7),$D$89:$BS$110,43)+0.57*VLOOKUP(($Q$7),$D$89:$BS$110,44))</f>
      </c>
      <c r="F26" s="41" cm="1">
        <f t="array" ref="F26">(F19/10/3600/VLOOKUP(($Q$7),$D$89:$BS$110,42)/3.1416/0.051/0.051)^2*0.9719*(1.5226*VLOOKUP(($Q$7),$D$89:$BS$110,43)+0.57*VLOOKUP(($Q$7),$D$89:$BS$110,44))</f>
      </c>
      <c r="G26" s="41" cm="1">
        <f t="array" ref="G26">(G19/10/3600/VLOOKUP(($Q$7),$D$89:$BS$110,42)/3.1416/0.051/0.051)^2*0.9719*(1.5226*VLOOKUP(($Q$7),$D$89:$BS$110,43)+0.57*VLOOKUP(($Q$7),$D$89:$BS$110,44))</f>
      </c>
      <c r="H26" s="30"/>
      <c r="I26" s="30"/>
      <c r="O26" s="10"/>
      <c r="P26" s="37"/>
      <c r="Q26" s="11"/>
      <c r="R26" s="13"/>
      <c r="S26" s="13"/>
      <c r="T26" s="13"/>
      <c r="U26" s="13"/>
      <c r="V26" s="13"/>
      <c r="W26" s="13"/>
      <c r="X26" s="13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3"/>
      <c r="BE26" s="13"/>
      <c r="BF26" s="14"/>
      <c r="BG26" s="14"/>
      <c r="BH26" s="13"/>
      <c r="BI26" s="13"/>
      <c r="BJ26" s="14"/>
      <c r="BK26" s="14"/>
    </row>
    <row r="27" s="3" customFormat="1" ht="15" customHeight="1" hidden="1">
      <c r="A27" t="s" s="6">
        <v>33</v>
      </c>
      <c r="B27" t="s" s="22">
        <v>34</v>
      </c>
      <c r="C27" t="str" s="30" cm="1">
        <f t="array" ref="C27">VLOOKUP(($Q$7),$D$89:$BL$110,15)</f>
        <v>SAV22G</v>
      </c>
      <c r="D27" s="40"/>
      <c r="E27" s="40"/>
      <c r="F27" s="40"/>
      <c r="G27" s="40"/>
      <c r="H27" s="30"/>
      <c r="I27" s="30"/>
      <c r="O27" s="10"/>
      <c r="P27" s="37"/>
      <c r="Q27" s="11"/>
      <c r="R27" s="13"/>
      <c r="S27" s="13"/>
      <c r="T27" s="13"/>
      <c r="U27" s="13"/>
      <c r="V27" s="13"/>
      <c r="W27" s="13"/>
      <c r="X27" s="13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3"/>
      <c r="BE27" s="13"/>
      <c r="BF27" s="14"/>
      <c r="BG27" s="14"/>
      <c r="BH27" s="13"/>
      <c r="BI27" s="13"/>
      <c r="BJ27" s="14"/>
      <c r="BK27" s="14"/>
    </row>
    <row r="28" s="3" customFormat="1" ht="15" customHeight="1">
      <c r="A28" t="s" s="6">
        <v>36</v>
      </c>
      <c r="B28" t="s" s="22">
        <v>37</v>
      </c>
      <c r="C28" s="42" cm="1">
        <f t="array" ref="C28">VLOOKUP(($Q$7),$D$89:$BL$110,16)</f>
        <v>55.4</v>
      </c>
      <c r="D28" s="36" cm="1">
        <f t="array" ref="D28">VLOOKUP(($Q$7),$D$89:$BL$110,19)</f>
        <v>52.9</v>
      </c>
      <c r="E28" s="36" cm="1">
        <f t="array" ref="E28">VLOOKUP(($Q$7),$D$89:$BL$110,20)</f>
        <v>49</v>
      </c>
      <c r="F28" s="36" cm="1">
        <f t="array" ref="F28">VLOOKUP(($Q$7),$D$89:$BL$110,21)</f>
        <v>43.6</v>
      </c>
      <c r="G28" s="36" cm="1">
        <f t="array" ref="G28">VLOOKUP(($Q$7),$D$89:$BL$110,22)</f>
        <v>34.1</v>
      </c>
      <c r="H28" s="30"/>
      <c r="I28" s="30"/>
      <c r="O28" s="10"/>
      <c r="P28" s="37"/>
      <c r="Q28" s="11"/>
      <c r="R28" s="13"/>
      <c r="S28" s="13"/>
      <c r="T28" s="13"/>
      <c r="U28" s="13"/>
      <c r="V28" s="13"/>
      <c r="W28" s="13"/>
      <c r="X28" s="13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3"/>
      <c r="BE28" s="13"/>
      <c r="BF28" s="14"/>
      <c r="BG28" s="14"/>
      <c r="BH28" s="13"/>
      <c r="BI28" s="13"/>
      <c r="BJ28" s="14"/>
      <c r="BK28" s="14"/>
    </row>
    <row r="29" s="3" customFormat="1" ht="15" customHeight="1">
      <c r="A29" t="s" s="6">
        <v>38</v>
      </c>
      <c r="B29" s="7"/>
      <c r="C29" t="str" s="30" cm="1">
        <f t="array" ref="C29">VLOOKUP(($Q$7),$D$89:$BL$110,13)</f>
        <v>3/4"/DN20</v>
      </c>
      <c r="D29" s="41" cm="1">
        <f t="array" ref="D29">VLOOKUP(($Q$7),$D$89:$BL$110,26)</f>
        <v>1.01</v>
      </c>
      <c r="E29" s="41" cm="1">
        <f t="array" ref="E29">VLOOKUP(($Q$7),$D$89:$BL$110,27)</f>
        <v>0.78</v>
      </c>
      <c r="F29" s="41" cm="1">
        <f t="array" ref="F29">VLOOKUP(($Q$7),$D$89:$BL$110,28)</f>
        <v>0.54</v>
      </c>
      <c r="G29" s="41" cm="1">
        <f t="array" ref="G29">VLOOKUP(($Q$7),$D$89:$BL$110,29)</f>
        <v>2.23</v>
      </c>
      <c r="H29" s="30"/>
      <c r="I29" s="30"/>
      <c r="O29" s="10"/>
      <c r="P29" s="37"/>
      <c r="Q29" s="11"/>
      <c r="R29" s="13"/>
      <c r="S29" s="13"/>
      <c r="T29" s="13"/>
      <c r="U29" s="13"/>
      <c r="V29" s="13"/>
      <c r="W29" s="13"/>
      <c r="X29" s="13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3"/>
      <c r="BE29" s="13"/>
      <c r="BF29" s="14"/>
      <c r="BG29" s="14"/>
      <c r="BH29" s="13"/>
      <c r="BI29" s="13"/>
      <c r="BJ29" s="14"/>
      <c r="BK29" s="14"/>
    </row>
    <row r="30" s="3" customFormat="1" ht="15" customHeight="1">
      <c r="A30" t="s" s="6">
        <v>40</v>
      </c>
      <c r="B30" t="s" s="22">
        <v>41</v>
      </c>
      <c r="C30" s="36" cm="1">
        <f t="array" ref="C30">VLOOKUP(($Q$7),$D$89:$BL$110,14)</f>
        <v>22</v>
      </c>
      <c r="D30" s="43"/>
      <c r="E30" s="43"/>
      <c r="F30" s="40"/>
      <c r="G30" s="40"/>
      <c r="H30" s="30"/>
      <c r="I30" s="30"/>
      <c r="O30" s="10"/>
      <c r="P30" s="37"/>
      <c r="Q30" s="11"/>
      <c r="R30" s="13"/>
      <c r="S30" s="13"/>
      <c r="T30" s="13"/>
      <c r="U30" s="13"/>
      <c r="V30" s="13"/>
      <c r="W30" s="13"/>
      <c r="X30" s="13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3"/>
      <c r="BE30" s="13"/>
      <c r="BF30" s="14"/>
      <c r="BG30" s="14"/>
      <c r="BH30" s="13"/>
      <c r="BI30" s="13"/>
      <c r="BJ30" s="14"/>
      <c r="BK30" s="14"/>
    </row>
    <row r="31" s="3" customFormat="1" ht="15" customHeight="1" hidden="1">
      <c r="A31" t="s" s="6">
        <v>42</v>
      </c>
      <c r="B31" t="s" s="22">
        <v>43</v>
      </c>
      <c r="C31" s="32" cm="1">
        <f t="array" ref="C31">VLOOKUP(($Q$7),$D$89:$CQ$110,54)</f>
        <v>0</v>
      </c>
      <c r="D31" s="43"/>
      <c r="E31" s="43"/>
      <c r="F31" s="40"/>
      <c r="G31" s="40"/>
      <c r="H31" s="30"/>
      <c r="I31" s="30"/>
      <c r="O31" s="10"/>
      <c r="P31" s="37"/>
      <c r="Q31" s="11"/>
      <c r="R31" s="13"/>
      <c r="S31" s="13"/>
      <c r="T31" s="13"/>
      <c r="U31" s="13"/>
      <c r="V31" s="13"/>
      <c r="W31" s="13"/>
      <c r="X31" s="13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3"/>
      <c r="BE31" s="13"/>
      <c r="BF31" s="14"/>
      <c r="BG31" s="14"/>
      <c r="BH31" s="13"/>
      <c r="BI31" s="13"/>
      <c r="BJ31" s="14"/>
      <c r="BK31" s="14"/>
    </row>
    <row r="32" s="3" customFormat="1" ht="15" customHeight="1" hidden="1">
      <c r="A32" t="s" s="6">
        <v>44</v>
      </c>
      <c r="B32" t="s" s="22">
        <v>45</v>
      </c>
      <c r="C32" s="40" cm="1">
        <f t="array" ref="C32">VLOOKUP(($Q$7),$D$89:$CQ$110,60)</f>
        <v>0.6</v>
      </c>
      <c r="D32" s="43"/>
      <c r="E32" s="43"/>
      <c r="F32" s="40"/>
      <c r="G32" s="40"/>
      <c r="H32" s="30"/>
      <c r="I32" s="30"/>
      <c r="O32" s="10"/>
      <c r="P32" s="37"/>
      <c r="Q32" s="11"/>
      <c r="R32" s="13"/>
      <c r="S32" s="13"/>
      <c r="T32" s="13"/>
      <c r="U32" s="13"/>
      <c r="V32" s="13"/>
      <c r="W32" s="13"/>
      <c r="X32" s="13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3"/>
      <c r="BE32" s="13"/>
      <c r="BF32" s="14"/>
      <c r="BG32" s="14"/>
      <c r="BH32" s="13"/>
      <c r="BI32" s="13"/>
      <c r="BJ32" s="14"/>
      <c r="BK32" s="14"/>
    </row>
    <row r="33" s="3" customFormat="1" ht="15" customHeight="1" hidden="1">
      <c r="A33" t="s" s="6">
        <v>46</v>
      </c>
      <c r="B33" s="7"/>
      <c r="C33" s="7"/>
      <c r="D33" s="43"/>
      <c r="E33" s="43"/>
      <c r="F33" s="40"/>
      <c r="G33" s="40"/>
      <c r="H33" s="30"/>
      <c r="I33" s="30"/>
      <c r="O33" s="10"/>
      <c r="P33" s="37"/>
      <c r="Q33" s="11"/>
      <c r="R33" s="13"/>
      <c r="S33" s="13"/>
      <c r="T33" s="13"/>
      <c r="U33" s="13"/>
      <c r="V33" s="13"/>
      <c r="W33" s="13"/>
      <c r="X33" s="13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3"/>
      <c r="BE33" s="13"/>
      <c r="BF33" s="14"/>
      <c r="BG33" s="14"/>
      <c r="BH33" s="13"/>
      <c r="BI33" s="13"/>
      <c r="BJ33" s="14"/>
      <c r="BK33" s="14"/>
    </row>
    <row r="34" s="3" customFormat="1" ht="15" customHeight="1" hidden="1">
      <c r="A34" t="s" s="6">
        <v>42</v>
      </c>
      <c r="B34" t="s" s="22">
        <v>43</v>
      </c>
      <c r="C34" s="32" cm="1">
        <f t="array" ref="C34">VLOOKUP(($Q$7),$D$89:$BL$110,34)</f>
        <v>0.42</v>
      </c>
      <c r="D34" s="43"/>
      <c r="E34" s="43"/>
      <c r="F34" s="40"/>
      <c r="G34" s="40"/>
      <c r="H34" s="30"/>
      <c r="I34" s="30"/>
      <c r="O34" s="10"/>
      <c r="P34" s="37"/>
      <c r="Q34" s="11"/>
      <c r="R34" s="13"/>
      <c r="S34" s="13"/>
      <c r="T34" s="13"/>
      <c r="U34" s="13"/>
      <c r="V34" s="13"/>
      <c r="W34" s="13"/>
      <c r="X34" s="13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3"/>
      <c r="BE34" s="13"/>
      <c r="BF34" s="14"/>
      <c r="BG34" s="14"/>
      <c r="BH34" s="13"/>
      <c r="BI34" s="13"/>
      <c r="BJ34" s="14"/>
      <c r="BK34" s="14"/>
    </row>
    <row r="35" s="3" customFormat="1" ht="15" customHeight="1">
      <c r="A35" t="s" s="6">
        <v>47</v>
      </c>
      <c r="B35" t="s" s="22">
        <v>45</v>
      </c>
      <c r="C35" s="40" cm="1">
        <f t="array" ref="C35">VLOOKUP(($Q$7),$D$89:$CQ$110,60)</f>
        <v>0.6</v>
      </c>
      <c r="D35" s="40"/>
      <c r="E35" s="40"/>
      <c r="F35" s="40"/>
      <c r="G35" s="40"/>
      <c r="H35" s="30"/>
      <c r="I35" s="30"/>
      <c r="O35" s="10"/>
      <c r="P35" s="37"/>
      <c r="Q35" s="11"/>
      <c r="R35" s="13"/>
      <c r="S35" s="13"/>
      <c r="T35" s="13"/>
      <c r="U35" s="13"/>
      <c r="V35" s="13"/>
      <c r="W35" s="13"/>
      <c r="X35" s="13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3"/>
      <c r="BE35" s="13"/>
      <c r="BF35" s="14"/>
      <c r="BG35" s="14"/>
      <c r="BH35" s="13"/>
      <c r="BI35" s="13"/>
      <c r="BJ35" s="14"/>
      <c r="BK35" s="14"/>
    </row>
    <row r="36" s="3" customFormat="1" ht="15" customHeight="1">
      <c r="A36" s="44"/>
      <c r="B36" s="7"/>
      <c r="C36" s="40"/>
      <c r="D36" s="40"/>
      <c r="E36" s="40"/>
      <c r="F36" s="40"/>
      <c r="G36" s="40"/>
      <c r="H36" s="30"/>
      <c r="I36" s="30"/>
      <c r="O36" s="10"/>
      <c r="P36" s="37"/>
      <c r="Q36" s="11"/>
      <c r="R36" s="13"/>
      <c r="S36" s="13"/>
      <c r="T36" s="13"/>
      <c r="U36" s="13"/>
      <c r="V36" s="13"/>
      <c r="W36" s="13"/>
      <c r="X36" s="13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3"/>
      <c r="BE36" s="13"/>
      <c r="BF36" s="14"/>
      <c r="BG36" s="14"/>
      <c r="BH36" s="13"/>
      <c r="BI36" s="13"/>
      <c r="BJ36" s="14"/>
      <c r="BK36" s="14"/>
    </row>
    <row r="37" s="3" customFormat="1" ht="18" customHeight="1">
      <c r="A37" t="s" s="15">
        <v>48</v>
      </c>
      <c r="B37" s="16"/>
      <c r="C37" t="s" s="45">
        <v>49</v>
      </c>
      <c r="D37" t="s" s="45">
        <v>50</v>
      </c>
      <c r="E37" s="40"/>
      <c r="F37" s="40"/>
      <c r="G37" s="40"/>
      <c r="H37" s="30"/>
      <c r="I37" s="30"/>
      <c r="O37" s="10"/>
      <c r="P37" s="37"/>
      <c r="Q37" s="11"/>
      <c r="R37" s="13"/>
      <c r="S37" s="13"/>
      <c r="T37" s="13"/>
      <c r="U37" s="13"/>
      <c r="V37" s="13"/>
      <c r="W37" s="13"/>
      <c r="X37" s="13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3"/>
      <c r="BE37" s="13"/>
      <c r="BF37" s="14"/>
      <c r="BG37" s="14"/>
      <c r="BH37" s="13"/>
      <c r="BI37" s="13"/>
      <c r="BJ37" s="14"/>
      <c r="BK37" s="14"/>
    </row>
    <row r="38" s="3" customFormat="1" ht="15" customHeight="1">
      <c r="A38" t="s" s="6">
        <v>51</v>
      </c>
      <c r="B38" s="7"/>
      <c r="C38" t="str" s="46" cm="1">
        <f t="array" ref="C38">VLOOKUP(($Q$7),$D$89:$CQ$110,15)</f>
        <v>SAV22G</v>
      </c>
      <c r="D38" s="47" cm="1">
        <f t="array" ref="D38">VLOOKUP(($Q$7),$D$89:$CQ$110,17)</f>
        <v>6724128</v>
      </c>
      <c r="E38" s="40"/>
      <c r="F38" s="40"/>
      <c r="G38" s="40"/>
      <c r="H38" s="30"/>
      <c r="I38" s="30"/>
      <c r="O38" s="10"/>
      <c r="P38" s="37"/>
      <c r="Q38" s="11"/>
      <c r="R38" s="13"/>
      <c r="S38" s="13"/>
      <c r="T38" s="13"/>
      <c r="U38" s="13"/>
      <c r="V38" s="13"/>
      <c r="W38" s="13"/>
      <c r="X38" s="13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3"/>
      <c r="BE38" s="13"/>
      <c r="BF38" s="14"/>
      <c r="BG38" s="14"/>
      <c r="BH38" s="13"/>
      <c r="BI38" s="13"/>
      <c r="BJ38" s="14"/>
      <c r="BK38" s="14"/>
    </row>
    <row r="39" s="3" customFormat="1" ht="19.15" customHeight="1">
      <c r="A39" t="s" s="15">
        <v>52</v>
      </c>
      <c r="B39" s="48"/>
      <c r="C39" s="48"/>
      <c r="D39" s="5"/>
      <c r="E39" s="49"/>
      <c r="F39" s="5"/>
      <c r="P39" s="10"/>
      <c r="Q39" s="11"/>
      <c r="R39" s="12"/>
      <c r="S39" s="13"/>
      <c r="T39" s="13"/>
      <c r="U39" s="13"/>
      <c r="V39" s="13"/>
      <c r="W39" s="13"/>
      <c r="X39" s="13"/>
      <c r="Y39" s="13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3"/>
      <c r="BF39" s="13"/>
      <c r="BG39" s="14"/>
      <c r="BH39" s="14"/>
      <c r="BI39" s="13"/>
      <c r="BJ39" s="13"/>
      <c r="BK39" s="14"/>
      <c r="BL39" s="14"/>
    </row>
    <row r="40" s="3" customFormat="1" ht="15" customHeight="1">
      <c r="A40" t="s" s="6">
        <v>53</v>
      </c>
      <c r="B40" s="22"/>
      <c r="C40" t="str" s="46" cm="1">
        <f t="array" ref="C40">VLOOKUP(($Q$7),$D$89:$CQ$110,90)</f>
        <v>SAVH2</v>
      </c>
      <c r="D40" s="50" cm="1">
        <f t="array" ref="D40">VLOOKUP(($Q$7),$D$89:$CQ$110,91)</f>
        <v>6724098</v>
      </c>
      <c r="E40" s="5"/>
      <c r="O40" s="10"/>
      <c r="P40" s="37"/>
      <c r="Q40" s="11"/>
      <c r="R40" s="13"/>
      <c r="S40" s="13"/>
      <c r="T40" s="13"/>
      <c r="U40" s="13"/>
      <c r="V40" s="13"/>
      <c r="W40" s="13"/>
      <c r="X40" s="13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3"/>
      <c r="BE40" s="13"/>
      <c r="BF40" s="14"/>
      <c r="BG40" s="14"/>
      <c r="BH40" s="13"/>
      <c r="BI40" s="13"/>
      <c r="BJ40" s="14"/>
      <c r="BK40" s="14"/>
    </row>
    <row r="41" s="3" customFormat="1" ht="15" customHeight="1" hidden="1">
      <c r="A41" t="s" s="6">
        <v>55</v>
      </c>
      <c r="B41" s="22"/>
      <c r="C41" t="s" s="51">
        <v>56</v>
      </c>
      <c r="D41" s="52"/>
      <c r="E41" s="5"/>
      <c r="O41" s="10"/>
      <c r="P41" s="37"/>
      <c r="Q41" s="11"/>
      <c r="R41" s="13"/>
      <c r="S41" s="13"/>
      <c r="T41" s="13"/>
      <c r="U41" s="13"/>
      <c r="V41" s="13"/>
      <c r="W41" s="13"/>
      <c r="X41" s="13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3"/>
      <c r="BE41" s="13"/>
      <c r="BF41" s="14"/>
      <c r="BG41" s="14"/>
      <c r="BH41" s="13"/>
      <c r="BI41" s="13"/>
      <c r="BJ41" s="14"/>
      <c r="BK41" s="14"/>
    </row>
    <row r="42" s="3" customFormat="1" ht="15" customHeight="1">
      <c r="A42" t="s" s="6">
        <v>57</v>
      </c>
      <c r="B42" s="22"/>
      <c r="C42" t="str" s="46" cm="1">
        <f t="array" ref="C42">VLOOKUP(($Q$7),$D$89:$CD$110,72)</f>
        <v>SAVD2</v>
      </c>
      <c r="D42" s="47" cm="1">
        <f t="array" ref="D42">VLOOKUP(($Q$7),$D$89:$CQ$110,73)</f>
        <v>6724119</v>
      </c>
      <c r="E42" s="53"/>
      <c r="F42" s="54" cm="1">
        <f t="array" ref="F42">VLOOKUP(($Q$7),$D$89:$BM$110,38)</f>
        <v>0.72</v>
      </c>
      <c r="O42" s="10"/>
      <c r="P42" s="37"/>
      <c r="Q42" s="11"/>
      <c r="R42" s="13"/>
      <c r="S42" s="13"/>
      <c r="T42" s="13"/>
      <c r="U42" s="13"/>
      <c r="V42" s="13"/>
      <c r="W42" s="13"/>
      <c r="X42" s="13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3"/>
      <c r="BE42" s="13"/>
      <c r="BF42" s="14"/>
      <c r="BG42" s="14"/>
      <c r="BH42" s="13"/>
      <c r="BI42" s="13"/>
      <c r="BJ42" s="14"/>
      <c r="BK42" s="14"/>
    </row>
    <row r="43" s="3" customFormat="1" ht="15" customHeight="1" hidden="1">
      <c r="A43" t="s" s="6">
        <v>59</v>
      </c>
      <c r="B43" s="22"/>
      <c r="C43" t="s" s="39">
        <v>60</v>
      </c>
      <c r="E43" s="5"/>
      <c r="O43" s="10"/>
      <c r="P43" s="37"/>
      <c r="Q43" s="11"/>
      <c r="R43" s="13"/>
      <c r="S43" s="13"/>
      <c r="T43" s="13"/>
      <c r="U43" s="13"/>
      <c r="V43" s="13"/>
      <c r="W43" s="13"/>
      <c r="X43" s="13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3"/>
      <c r="BE43" s="13"/>
      <c r="BF43" s="14"/>
      <c r="BG43" s="14"/>
      <c r="BH43" s="13"/>
      <c r="BI43" s="13"/>
      <c r="BJ43" s="14"/>
      <c r="BK43" s="14"/>
    </row>
    <row r="44" s="3" customFormat="1" ht="15" customHeight="1">
      <c r="A44" t="s" s="6">
        <v>61</v>
      </c>
      <c r="B44" s="22"/>
      <c r="C44" t="str" s="46" cm="1">
        <f t="array" ref="C44">VLOOKUP(($Q$7),$D$89:$CD$110,74)</f>
        <v>SAVA2</v>
      </c>
      <c r="D44" s="47" cm="1">
        <f t="array" ref="D44">VLOOKUP(($Q$7),$D$89:$CQ$110,75)</f>
        <v>6724110</v>
      </c>
      <c r="E44" s="5"/>
      <c r="O44" s="10"/>
      <c r="P44" s="37"/>
      <c r="Q44" s="11"/>
      <c r="R44" s="13"/>
      <c r="S44" s="13"/>
      <c r="T44" s="13"/>
      <c r="U44" s="13"/>
      <c r="V44" s="13"/>
      <c r="W44" s="13"/>
      <c r="X44" s="13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3"/>
      <c r="BE44" s="13"/>
      <c r="BF44" s="14"/>
      <c r="BG44" s="14"/>
      <c r="BH44" s="13"/>
      <c r="BI44" s="13"/>
      <c r="BJ44" s="14"/>
      <c r="BK44" s="14"/>
    </row>
    <row r="45" s="3" customFormat="1" ht="15" customHeight="1">
      <c r="A45" t="s" s="6">
        <v>63</v>
      </c>
      <c r="B45" s="22"/>
      <c r="C45" t="str" s="46" cm="1">
        <f t="array" ref="C45">VLOOKUP(($Q$7),$D$89:$CQ$110,76)</f>
        <v>SAVN2</v>
      </c>
      <c r="D45" s="47" cm="1">
        <f t="array" ref="D45">VLOOKUP(($Q$7),$D$89:$CQ$110,77)</f>
        <v>6724123</v>
      </c>
      <c r="E45" s="55"/>
      <c r="F45" s="7"/>
      <c r="O45" s="10"/>
      <c r="P45" s="37"/>
      <c r="Q45" s="11"/>
      <c r="R45" s="13"/>
      <c r="S45" s="13"/>
      <c r="T45" s="13"/>
      <c r="U45" s="13"/>
      <c r="V45" s="13"/>
      <c r="W45" s="13"/>
      <c r="X45" s="13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3"/>
      <c r="BE45" s="13"/>
      <c r="BF45" s="14"/>
      <c r="BG45" s="14"/>
      <c r="BH45" s="13"/>
      <c r="BI45" s="13"/>
      <c r="BJ45" s="14"/>
      <c r="BK45" s="14"/>
    </row>
    <row r="46" s="3" customFormat="1" ht="15" customHeight="1">
      <c r="A46" t="s" s="6">
        <v>65</v>
      </c>
      <c r="B46" s="22"/>
      <c r="C46" t="str" s="46" cm="1">
        <f t="array" ref="C46">VLOOKUP(($Q$7),$D$89:$CQ$110,78)</f>
        <v>SAVF2</v>
      </c>
      <c r="D46" s="47" cm="1">
        <f t="array" ref="D46">VLOOKUP(($Q$7),$D$89:$CQ$110,79)</f>
        <v>6724114</v>
      </c>
      <c r="E46" s="55"/>
      <c r="F46" s="7"/>
      <c r="O46" s="10"/>
      <c r="P46" s="37"/>
      <c r="Q46" s="11"/>
      <c r="R46" s="13"/>
      <c r="S46" s="13"/>
      <c r="T46" s="13"/>
      <c r="U46" s="13"/>
      <c r="V46" s="13"/>
      <c r="W46" s="13"/>
      <c r="X46" s="13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3"/>
      <c r="BE46" s="13"/>
      <c r="BF46" s="14"/>
      <c r="BG46" s="14"/>
      <c r="BH46" s="13"/>
      <c r="BI46" s="13"/>
      <c r="BJ46" s="14"/>
      <c r="BK46" s="14"/>
    </row>
    <row r="47" s="3" customFormat="1" ht="15" customHeight="1">
      <c r="A47" t="s" s="6">
        <v>67</v>
      </c>
      <c r="B47" s="22"/>
      <c r="C47" s="56"/>
      <c r="D47" s="46"/>
      <c r="E47" s="55"/>
      <c r="F47" s="7"/>
      <c r="O47" s="10"/>
      <c r="P47" s="37"/>
      <c r="Q47" s="11"/>
      <c r="R47" s="13"/>
      <c r="S47" s="13"/>
      <c r="T47" s="13"/>
      <c r="U47" s="13"/>
      <c r="V47" s="13"/>
      <c r="W47" s="13"/>
      <c r="X47" s="13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3"/>
      <c r="BE47" s="13"/>
      <c r="BF47" s="14"/>
      <c r="BG47" s="14"/>
      <c r="BH47" s="13"/>
      <c r="BI47" s="13"/>
      <c r="BJ47" s="14"/>
      <c r="BK47" s="14"/>
    </row>
    <row r="48" s="3" customFormat="1" ht="15" customHeight="1">
      <c r="A48" t="s" s="6">
        <v>68</v>
      </c>
      <c r="B48" s="22"/>
      <c r="C48" t="str" s="46" cm="1">
        <f t="array" ref="C48">VLOOKUP(($Q$7),$D$89:$CQ$110,88)</f>
        <v>VR0,8</v>
      </c>
      <c r="D48" s="50" cm="1">
        <f t="array" ref="D48">VLOOKUP(($Q$7),$D$89:$CQ110,89)</f>
        <v>6729995</v>
      </c>
      <c r="E48" s="55"/>
      <c r="F48" s="7"/>
      <c r="O48" s="10"/>
      <c r="P48" s="37"/>
      <c r="Q48" s="11"/>
      <c r="R48" s="13"/>
      <c r="S48" s="13"/>
      <c r="T48" s="13"/>
      <c r="U48" s="13"/>
      <c r="V48" s="13"/>
      <c r="W48" s="13"/>
      <c r="X48" s="13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3"/>
      <c r="BE48" s="13"/>
      <c r="BF48" s="14"/>
      <c r="BG48" s="14"/>
      <c r="BH48" s="13"/>
      <c r="BI48" s="13"/>
      <c r="BJ48" s="14"/>
      <c r="BK48" s="14"/>
    </row>
    <row r="49" s="3" customFormat="1" ht="15" customHeight="1">
      <c r="A49" t="s" s="57">
        <v>70</v>
      </c>
      <c r="B49" s="51"/>
      <c r="C49" t="s" s="58">
        <v>71</v>
      </c>
      <c r="D49" s="50">
        <v>6704679</v>
      </c>
      <c r="E49" s="55"/>
      <c r="F49" s="7"/>
      <c r="O49" s="10"/>
      <c r="P49" s="37"/>
      <c r="Q49" s="11"/>
      <c r="R49" s="13"/>
      <c r="S49" s="13"/>
      <c r="T49" s="13"/>
      <c r="U49" s="13"/>
      <c r="V49" s="13"/>
      <c r="W49" s="13"/>
      <c r="X49" s="13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3"/>
      <c r="BE49" s="13"/>
      <c r="BF49" s="14"/>
      <c r="BG49" s="14"/>
      <c r="BH49" s="13"/>
      <c r="BI49" s="13"/>
      <c r="BJ49" s="14"/>
      <c r="BK49" s="14"/>
    </row>
    <row r="50" s="3" customFormat="1" ht="15" customHeight="1">
      <c r="A50" t="s" s="57">
        <v>72</v>
      </c>
      <c r="B50" s="51"/>
      <c r="C50" t="s" s="58">
        <v>73</v>
      </c>
      <c r="D50" s="50">
        <v>6704681</v>
      </c>
      <c r="E50" s="55"/>
      <c r="F50" s="7"/>
      <c r="O50" s="10"/>
      <c r="P50" s="37"/>
      <c r="Q50" s="11"/>
      <c r="R50" s="13"/>
      <c r="S50" s="13"/>
      <c r="T50" s="13"/>
      <c r="U50" s="13"/>
      <c r="V50" s="13"/>
      <c r="W50" s="13"/>
      <c r="X50" s="13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3"/>
      <c r="BE50" s="13"/>
      <c r="BF50" s="14"/>
      <c r="BG50" s="14"/>
      <c r="BH50" s="13"/>
      <c r="BI50" s="13"/>
      <c r="BJ50" s="14"/>
      <c r="BK50" s="14"/>
    </row>
    <row r="51" s="3" customFormat="1" ht="15" customHeight="1">
      <c r="A51" t="s" s="57">
        <v>74</v>
      </c>
      <c r="B51" s="51"/>
      <c r="C51" s="58"/>
      <c r="D51" s="46"/>
      <c r="E51" s="59"/>
      <c r="I51" s="60"/>
      <c r="O51" s="10"/>
      <c r="P51" s="37"/>
      <c r="Q51" s="11"/>
      <c r="R51" s="13"/>
      <c r="S51" s="13"/>
      <c r="T51" s="13"/>
      <c r="U51" s="13"/>
      <c r="V51" s="13"/>
      <c r="W51" s="13"/>
      <c r="X51" s="13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3"/>
      <c r="BE51" s="13"/>
      <c r="BF51" s="14"/>
      <c r="BG51" s="14"/>
      <c r="BH51" s="13"/>
      <c r="BI51" s="13"/>
      <c r="BJ51" s="14"/>
      <c r="BK51" s="14"/>
    </row>
    <row r="52" s="3" customFormat="1" ht="15" customHeight="1">
      <c r="A52" t="s" s="57">
        <v>75</v>
      </c>
      <c r="B52" s="60"/>
      <c r="C52" t="s" s="58">
        <v>76</v>
      </c>
      <c r="D52" s="50">
        <v>6727593</v>
      </c>
      <c r="E52" s="59"/>
      <c r="O52" s="10"/>
      <c r="P52" s="37"/>
      <c r="Q52" s="11"/>
      <c r="R52" s="13"/>
      <c r="S52" s="13"/>
      <c r="T52" s="13"/>
      <c r="U52" s="13"/>
      <c r="V52" s="13"/>
      <c r="W52" s="13"/>
      <c r="X52" s="13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3"/>
      <c r="BE52" s="13"/>
      <c r="BF52" s="14"/>
      <c r="BG52" s="14"/>
      <c r="BH52" s="13"/>
      <c r="BI52" s="13"/>
      <c r="BJ52" s="14"/>
      <c r="BK52" s="14"/>
    </row>
    <row r="53" s="3" customFormat="1" ht="15" customHeight="1">
      <c r="A53" t="s" s="57">
        <v>77</v>
      </c>
      <c r="C53" t="str" s="61">
        <v>TACP20</v>
      </c>
      <c r="D53" s="62">
        <v>6704518</v>
      </c>
      <c r="E53" t="str" s="61">
        <v>Klarar 210-1150l/h</v>
      </c>
      <c r="O53" s="10"/>
      <c r="P53" s="37"/>
      <c r="Q53" s="11"/>
      <c r="R53" s="13"/>
      <c r="S53" s="13"/>
      <c r="T53" s="13"/>
      <c r="U53" s="13"/>
      <c r="V53" s="13"/>
      <c r="W53" s="13"/>
      <c r="X53" s="13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3"/>
      <c r="BE53" s="13"/>
      <c r="BF53" s="14"/>
      <c r="BG53" s="14"/>
      <c r="BH53" s="13"/>
      <c r="BI53" s="13"/>
      <c r="BJ53" s="14"/>
      <c r="BK53" s="14"/>
    </row>
    <row r="54" s="3" customFormat="1" ht="15" customHeight="1">
      <c r="A54" t="s" s="57">
        <v>80</v>
      </c>
      <c r="C54" t="s" s="58">
        <v>81</v>
      </c>
      <c r="D54" s="62">
        <v>6750078</v>
      </c>
      <c r="E54" s="51"/>
      <c r="O54" s="10"/>
      <c r="P54" s="37"/>
      <c r="Q54" s="11"/>
      <c r="R54" s="13"/>
      <c r="S54" s="13"/>
      <c r="T54" s="13"/>
      <c r="U54" s="13"/>
      <c r="V54" s="13"/>
      <c r="W54" s="13"/>
      <c r="X54" s="13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3"/>
      <c r="BE54" s="13"/>
      <c r="BF54" s="14"/>
      <c r="BG54" s="14"/>
      <c r="BH54" s="13"/>
      <c r="BI54" s="13"/>
      <c r="BJ54" s="14"/>
      <c r="BK54" s="14"/>
    </row>
    <row r="55" s="3" customFormat="1" ht="15" customHeight="1">
      <c r="A55" t="s" s="57">
        <v>82</v>
      </c>
      <c r="B55" s="60"/>
      <c r="C55" t="s" s="58">
        <v>83</v>
      </c>
      <c r="D55" s="62">
        <v>6750079</v>
      </c>
      <c r="E55" s="51"/>
      <c r="O55" s="10"/>
      <c r="P55" s="37"/>
      <c r="Q55" s="11"/>
      <c r="R55" s="13"/>
      <c r="S55" s="13"/>
      <c r="T55" s="13"/>
      <c r="U55" s="13"/>
      <c r="V55" s="13"/>
      <c r="W55" s="13"/>
      <c r="X55" s="13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3"/>
      <c r="BE55" s="13"/>
      <c r="BF55" s="14"/>
      <c r="BG55" s="14"/>
      <c r="BH55" s="13"/>
      <c r="BI55" s="13"/>
      <c r="BJ55" s="14"/>
      <c r="BK55" s="14"/>
    </row>
    <row r="56" s="3" customFormat="1" ht="15" customHeight="1">
      <c r="A56" t="s" s="57">
        <v>84</v>
      </c>
      <c r="B56" s="60"/>
      <c r="C56" t="s" s="58">
        <v>85</v>
      </c>
      <c r="D56" s="62">
        <v>6750080</v>
      </c>
      <c r="E56" s="51"/>
      <c r="O56" s="10"/>
      <c r="P56" s="37"/>
      <c r="Q56" s="11"/>
      <c r="R56" s="13"/>
      <c r="S56" s="13"/>
      <c r="T56" s="13"/>
      <c r="U56" s="13"/>
      <c r="V56" s="13"/>
      <c r="W56" s="13"/>
      <c r="X56" s="13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3"/>
      <c r="BE56" s="13"/>
      <c r="BF56" s="14"/>
      <c r="BG56" s="14"/>
      <c r="BH56" s="13"/>
      <c r="BI56" s="13"/>
      <c r="BJ56" s="14"/>
      <c r="BK56" s="14"/>
    </row>
    <row r="57" s="3" customFormat="1" ht="15" customHeight="1">
      <c r="A57" t="s" s="57">
        <v>86</v>
      </c>
      <c r="B57" s="60"/>
      <c r="C57" t="s" s="58">
        <v>87</v>
      </c>
      <c r="D57" s="58"/>
      <c r="E57" s="51"/>
      <c r="O57" s="10"/>
      <c r="P57" s="37"/>
      <c r="Q57" s="11"/>
      <c r="R57" s="13"/>
      <c r="S57" s="13"/>
      <c r="T57" s="13"/>
      <c r="U57" s="13"/>
      <c r="V57" s="13"/>
      <c r="W57" s="13"/>
      <c r="X57" s="13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3"/>
      <c r="BE57" s="13"/>
      <c r="BF57" s="14"/>
      <c r="BG57" s="14"/>
      <c r="BH57" s="13"/>
      <c r="BI57" s="13"/>
      <c r="BJ57" s="14"/>
      <c r="BK57" s="14"/>
    </row>
    <row r="58" s="3" customFormat="1" ht="15" customHeight="1">
      <c r="A58" t="s" s="57">
        <v>88</v>
      </c>
      <c r="C58" t="s" s="58">
        <v>89</v>
      </c>
      <c r="D58" s="62">
        <v>6750086</v>
      </c>
      <c r="E58" t="s" s="51">
        <v>90</v>
      </c>
      <c r="F58" s="51"/>
      <c r="P58" s="10"/>
      <c r="Q58" s="11"/>
      <c r="R58" s="12"/>
      <c r="S58" s="13"/>
      <c r="T58" s="13"/>
      <c r="U58" s="13"/>
      <c r="V58" s="13"/>
      <c r="W58" s="13"/>
      <c r="X58" s="13"/>
      <c r="Y58" s="13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3"/>
      <c r="BF58" s="13"/>
      <c r="BG58" s="14"/>
      <c r="BH58" s="14"/>
      <c r="BI58" s="13"/>
      <c r="BJ58" s="13"/>
      <c r="BK58" s="14"/>
      <c r="BL58" s="14"/>
    </row>
    <row r="59" s="3" customFormat="1" ht="15" customHeight="1">
      <c r="A59" s="63"/>
      <c r="B59" s="60"/>
      <c r="C59" s="61"/>
      <c r="D59" s="61"/>
      <c r="E59" s="60"/>
      <c r="F59" s="51"/>
      <c r="P59" s="10"/>
      <c r="Q59" s="11"/>
      <c r="R59" s="12"/>
      <c r="S59" s="13"/>
      <c r="T59" s="13"/>
      <c r="U59" s="13"/>
      <c r="V59" s="13"/>
      <c r="W59" s="13"/>
      <c r="X59" s="13"/>
      <c r="Y59" s="13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3"/>
      <c r="BF59" s="13"/>
      <c r="BG59" s="14"/>
      <c r="BH59" s="14"/>
      <c r="BI59" s="13"/>
      <c r="BJ59" s="13"/>
      <c r="BK59" s="14"/>
      <c r="BL59" s="14"/>
    </row>
    <row r="60" s="3" customFormat="1" ht="15" customHeight="1">
      <c r="A60" s="64"/>
      <c r="B60" s="60"/>
      <c r="C60" s="60"/>
      <c r="D60" s="61"/>
      <c r="E60" s="60"/>
      <c r="F60" s="51"/>
      <c r="P60" s="10"/>
      <c r="Q60" s="11"/>
      <c r="R60" s="12"/>
      <c r="S60" s="13"/>
      <c r="T60" s="13"/>
      <c r="U60" s="13"/>
      <c r="V60" s="13"/>
      <c r="W60" s="13"/>
      <c r="X60" s="13"/>
      <c r="Y60" s="13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3"/>
      <c r="BF60" s="13"/>
      <c r="BG60" s="14"/>
      <c r="BH60" s="14"/>
      <c r="BI60" s="13"/>
      <c r="BJ60" s="13"/>
      <c r="BK60" s="14"/>
      <c r="BL60" s="14"/>
    </row>
    <row r="61" s="3" customFormat="1" ht="15" customHeight="1">
      <c r="A61" s="64"/>
      <c r="B61" s="60"/>
      <c r="C61" s="60"/>
      <c r="D61" s="61"/>
      <c r="E61" s="60"/>
      <c r="F61" s="51"/>
      <c r="P61" s="10"/>
      <c r="Q61" s="11"/>
      <c r="R61" s="12"/>
      <c r="S61" s="13"/>
      <c r="T61" s="13"/>
      <c r="U61" s="13"/>
      <c r="V61" s="13"/>
      <c r="W61" s="13"/>
      <c r="X61" s="13"/>
      <c r="Y61" s="13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3"/>
      <c r="BF61" s="13"/>
      <c r="BG61" s="14"/>
      <c r="BH61" s="14"/>
      <c r="BI61" s="13"/>
      <c r="BJ61" s="13"/>
      <c r="BK61" s="14"/>
      <c r="BL61" s="14"/>
    </row>
    <row r="62" s="3" customFormat="1" ht="15" customHeight="1" hidden="1">
      <c r="A62" s="64"/>
      <c r="B62" s="60"/>
      <c r="C62" s="60"/>
      <c r="D62" s="61"/>
      <c r="E62" s="60"/>
      <c r="F62" s="51"/>
      <c r="P62" s="10"/>
      <c r="Q62" s="11"/>
      <c r="R62" s="12"/>
      <c r="S62" s="13"/>
      <c r="T62" s="13"/>
      <c r="U62" s="13"/>
      <c r="V62" s="13"/>
      <c r="W62" s="13"/>
      <c r="X62" s="13"/>
      <c r="Y62" s="13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3"/>
      <c r="BF62" s="13"/>
      <c r="BG62" s="14"/>
      <c r="BH62" s="14"/>
      <c r="BI62" s="13"/>
      <c r="BJ62" s="13"/>
      <c r="BK62" s="14"/>
      <c r="BL62" s="14"/>
    </row>
    <row r="63" s="3" customFormat="1" ht="18" customHeight="1" hidden="1">
      <c r="A63" s="64"/>
      <c r="B63" s="60"/>
      <c r="C63" s="60"/>
      <c r="D63" s="61"/>
      <c r="E63" s="60"/>
      <c r="F63" s="59"/>
      <c r="P63" s="10"/>
      <c r="Q63" s="11"/>
      <c r="R63" s="12"/>
      <c r="S63" s="13"/>
      <c r="T63" s="13"/>
      <c r="U63" s="13"/>
      <c r="V63" s="13"/>
      <c r="W63" s="13"/>
      <c r="X63" s="13"/>
      <c r="Y63" s="13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3"/>
      <c r="BF63" s="13"/>
      <c r="BG63" s="14"/>
      <c r="BH63" s="14"/>
      <c r="BI63" s="13"/>
      <c r="BJ63" s="13"/>
      <c r="BK63" s="14"/>
      <c r="BL63" s="14"/>
    </row>
    <row r="64" s="3" customFormat="1" ht="18" customHeight="1" hidden="1">
      <c r="A64" s="64"/>
      <c r="B64" s="60"/>
      <c r="C64" s="60"/>
      <c r="D64" s="61"/>
      <c r="E64" s="60"/>
      <c r="F64" s="59"/>
      <c r="P64" s="10"/>
      <c r="Q64" s="11"/>
      <c r="R64" s="12"/>
      <c r="S64" s="13"/>
      <c r="T64" s="13"/>
      <c r="U64" s="13"/>
      <c r="V64" s="13"/>
      <c r="W64" s="13"/>
      <c r="X64" s="13"/>
      <c r="Y64" s="13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3"/>
      <c r="BF64" s="13"/>
      <c r="BG64" s="14"/>
      <c r="BH64" s="14"/>
      <c r="BI64" s="13"/>
      <c r="BJ64" s="13"/>
      <c r="BK64" s="14"/>
      <c r="BL64" s="14"/>
    </row>
    <row r="65" s="3" customFormat="1" ht="18" customHeight="1" hidden="1">
      <c r="A65" s="65"/>
      <c r="B65" s="66"/>
      <c r="C65" s="66"/>
      <c r="D65" s="67"/>
      <c r="E65" s="51"/>
      <c r="F65" s="59"/>
      <c r="P65" s="10"/>
      <c r="Q65" s="11"/>
      <c r="R65" s="12"/>
      <c r="S65" s="13"/>
      <c r="T65" s="13"/>
      <c r="U65" s="13"/>
      <c r="V65" s="13"/>
      <c r="W65" s="13"/>
      <c r="X65" s="13"/>
      <c r="Y65" s="13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3"/>
      <c r="BF65" s="13"/>
      <c r="BG65" s="14"/>
      <c r="BH65" s="14"/>
      <c r="BI65" s="13"/>
      <c r="BJ65" s="13"/>
      <c r="BK65" s="14"/>
      <c r="BL65" s="14"/>
    </row>
    <row r="66" s="3" customFormat="1" ht="18" customHeight="1" hidden="1">
      <c r="E66" s="51"/>
      <c r="F66" s="59"/>
      <c r="P66" s="10"/>
      <c r="Q66" s="11"/>
      <c r="R66" s="12"/>
      <c r="S66" s="13"/>
      <c r="T66" s="13"/>
      <c r="U66" s="13"/>
      <c r="V66" s="13"/>
      <c r="W66" s="13"/>
      <c r="X66" s="13"/>
      <c r="Y66" s="13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3"/>
      <c r="BF66" s="13"/>
      <c r="BG66" s="14"/>
      <c r="BH66" s="14"/>
      <c r="BI66" s="13"/>
      <c r="BJ66" s="13"/>
      <c r="BK66" s="14"/>
      <c r="BL66" s="14"/>
    </row>
    <row r="67" s="3" customFormat="1" ht="18" customHeight="1" hidden="1">
      <c r="A67" t="s" s="68">
        <v>91</v>
      </c>
      <c r="B67" s="66"/>
      <c r="C67" s="66"/>
      <c r="D67" t="s" s="69">
        <v>92</v>
      </c>
      <c r="E67" s="66"/>
      <c r="F67" s="70">
        <v>355</v>
      </c>
      <c r="P67" s="10"/>
      <c r="Q67" s="11"/>
      <c r="R67" s="12"/>
      <c r="S67" s="13"/>
      <c r="T67" s="13"/>
      <c r="U67" s="13"/>
      <c r="V67" s="13"/>
      <c r="W67" s="13"/>
      <c r="X67" s="13"/>
      <c r="Y67" s="13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3"/>
      <c r="BF67" s="13"/>
      <c r="BG67" s="14"/>
      <c r="BH67" s="14"/>
      <c r="BI67" s="13"/>
      <c r="BJ67" s="13"/>
      <c r="BK67" s="14"/>
      <c r="BL67" s="14"/>
    </row>
    <row r="68" s="3" customFormat="1" ht="12.75" customHeight="1" hidden="1">
      <c r="A68" s="71">
        <v>1</v>
      </c>
      <c r="D68" s="72">
        <v>2</v>
      </c>
      <c r="E68" s="72">
        <v>3</v>
      </c>
      <c r="F68" s="72">
        <v>4</v>
      </c>
      <c r="G68" s="72">
        <v>5</v>
      </c>
      <c r="P68" s="10"/>
      <c r="Q68" s="11"/>
      <c r="R68" s="12"/>
      <c r="S68" s="13"/>
      <c r="T68" s="13"/>
      <c r="U68" s="13"/>
      <c r="V68" s="13"/>
      <c r="W68" s="13"/>
      <c r="X68" s="13"/>
      <c r="Y68" s="13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3"/>
      <c r="BF68" s="13"/>
      <c r="BG68" s="14"/>
      <c r="BH68" s="14"/>
      <c r="BI68" s="13"/>
      <c r="BJ68" s="13"/>
      <c r="BK68" s="14"/>
      <c r="BL68" s="14"/>
      <c r="BQ68" t="s" s="73">
        <v>93</v>
      </c>
      <c r="BR68" t="s" s="73">
        <v>94</v>
      </c>
      <c r="BS68" t="s" s="73">
        <v>95</v>
      </c>
    </row>
    <row r="69" s="3" customFormat="1" ht="15" customHeight="1" hidden="1">
      <c r="A69" s="71">
        <v>2</v>
      </c>
      <c r="D69" t="s" s="51">
        <v>88</v>
      </c>
      <c r="E69" t="s" s="58">
        <v>89</v>
      </c>
      <c r="F69" s="74">
        <v>6750086</v>
      </c>
      <c r="G69" t="s" s="51">
        <v>90</v>
      </c>
      <c r="P69" s="10"/>
      <c r="Q69" s="11"/>
      <c r="R69" s="12"/>
      <c r="S69" s="13"/>
      <c r="T69" s="13"/>
      <c r="U69" s="13"/>
      <c r="V69" s="13"/>
      <c r="W69" s="13"/>
      <c r="X69" s="13"/>
      <c r="Y69" s="13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3"/>
      <c r="BF69" s="13"/>
      <c r="BG69" s="14"/>
      <c r="BH69" s="14"/>
      <c r="BI69" s="13"/>
      <c r="BJ69" s="13"/>
      <c r="BK69" s="14"/>
      <c r="BL69" s="14"/>
      <c r="BR69" t="s" s="73">
        <v>96</v>
      </c>
      <c r="BS69" t="s" s="73">
        <v>97</v>
      </c>
    </row>
    <row r="70" s="3" customFormat="1" ht="15" customHeight="1" hidden="1">
      <c r="A70" s="71">
        <v>3</v>
      </c>
      <c r="D70" t="s" s="5">
        <v>77</v>
      </c>
      <c r="E70" t="s" s="58">
        <v>98</v>
      </c>
      <c r="F70" s="74">
        <v>6704518</v>
      </c>
      <c r="G70" t="s" s="51">
        <v>99</v>
      </c>
      <c r="P70" s="10"/>
      <c r="Q70" s="11"/>
      <c r="R70" s="12"/>
      <c r="S70" s="13"/>
      <c r="T70" s="13"/>
      <c r="U70" s="13"/>
      <c r="V70" s="13"/>
      <c r="W70" s="13"/>
      <c r="X70" s="13"/>
      <c r="Y70" s="13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3"/>
      <c r="BF70" s="13"/>
      <c r="BG70" s="14"/>
      <c r="BH70" s="14"/>
      <c r="BI70" s="13"/>
      <c r="BJ70" s="13"/>
      <c r="BK70" s="14"/>
      <c r="BL70" s="14"/>
      <c r="BQ70" s="2">
        <v>2</v>
      </c>
      <c r="BR70" s="2">
        <v>2.24</v>
      </c>
      <c r="BS70" s="2">
        <v>7</v>
      </c>
    </row>
    <row r="71" s="3" customFormat="1" ht="15" customHeight="1" hidden="1">
      <c r="A71" s="71">
        <v>4</v>
      </c>
      <c r="D71" t="s" s="5">
        <v>77</v>
      </c>
      <c r="E71" t="s" s="58">
        <v>100</v>
      </c>
      <c r="F71" s="74">
        <v>6704519</v>
      </c>
      <c r="G71" t="s" s="51">
        <v>101</v>
      </c>
      <c r="P71" s="10"/>
      <c r="Q71" s="11"/>
      <c r="R71" s="12"/>
      <c r="S71" s="13"/>
      <c r="T71" s="13"/>
      <c r="U71" s="13"/>
      <c r="V71" s="13"/>
      <c r="W71" s="13"/>
      <c r="X71" s="13"/>
      <c r="Y71" s="13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3"/>
      <c r="BF71" s="13"/>
      <c r="BG71" s="14"/>
      <c r="BH71" s="14"/>
      <c r="BI71" s="13"/>
      <c r="BJ71" s="13"/>
      <c r="BK71" s="14"/>
      <c r="BL71" s="14"/>
      <c r="BQ71" s="2">
        <v>3</v>
      </c>
      <c r="BR71" s="2">
        <v>2.98666666666667</v>
      </c>
      <c r="BS71" s="2">
        <v>9.33333333333333</v>
      </c>
    </row>
    <row r="72" s="3" customFormat="1" ht="15" customHeight="1" hidden="1">
      <c r="A72" s="71">
        <v>5</v>
      </c>
      <c r="D72" t="s" s="5">
        <v>77</v>
      </c>
      <c r="E72" t="s" s="58">
        <v>102</v>
      </c>
      <c r="F72" s="74">
        <v>6704520</v>
      </c>
      <c r="G72" t="s" s="51">
        <v>103</v>
      </c>
      <c r="P72" s="10"/>
      <c r="Q72" s="11"/>
      <c r="R72" s="12"/>
      <c r="S72" s="13"/>
      <c r="T72" s="13"/>
      <c r="U72" s="13"/>
      <c r="V72" s="13"/>
      <c r="W72" s="13"/>
      <c r="X72" s="13"/>
      <c r="Y72" s="13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3"/>
      <c r="BF72" s="13"/>
      <c r="BG72" s="14"/>
      <c r="BH72" s="14"/>
      <c r="BI72" s="13"/>
      <c r="BJ72" s="13"/>
      <c r="BK72" s="14"/>
      <c r="BL72" s="14"/>
      <c r="BQ72" s="2">
        <v>5</v>
      </c>
      <c r="BR72" s="2">
        <v>2.688</v>
      </c>
      <c r="BS72" s="2">
        <v>8.4</v>
      </c>
    </row>
    <row r="73" s="3" customFormat="1" ht="15" customHeight="1" hidden="1">
      <c r="A73" s="71">
        <v>6</v>
      </c>
      <c r="D73" t="s" s="51">
        <v>104</v>
      </c>
      <c r="E73" t="s" s="58">
        <v>81</v>
      </c>
      <c r="F73" s="74">
        <v>6750078</v>
      </c>
      <c r="G73" t="s" s="51">
        <v>105</v>
      </c>
      <c r="P73" s="10"/>
      <c r="Q73" s="11"/>
      <c r="R73" s="12"/>
      <c r="S73" s="13"/>
      <c r="T73" s="13"/>
      <c r="U73" s="13"/>
      <c r="V73" s="13"/>
      <c r="W73" s="13"/>
      <c r="X73" s="13"/>
      <c r="Y73" s="13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3"/>
      <c r="BF73" s="13"/>
      <c r="BG73" s="14"/>
      <c r="BH73" s="14"/>
      <c r="BI73" s="13"/>
      <c r="BJ73" s="13"/>
      <c r="BK73" s="14"/>
      <c r="BL73" s="14"/>
    </row>
    <row r="74" s="3" customFormat="1" ht="15" customHeight="1" hidden="1">
      <c r="A74" s="71">
        <v>7</v>
      </c>
      <c r="D74" t="s" s="51">
        <v>106</v>
      </c>
      <c r="E74" t="s" s="58">
        <v>83</v>
      </c>
      <c r="F74" s="74">
        <v>6750079</v>
      </c>
      <c r="G74" t="s" s="51">
        <v>105</v>
      </c>
      <c r="P74" s="10"/>
      <c r="Q74" s="11"/>
      <c r="R74" s="12"/>
      <c r="S74" s="13"/>
      <c r="T74" s="13"/>
      <c r="U74" s="13"/>
      <c r="V74" s="13"/>
      <c r="W74" s="13"/>
      <c r="X74" s="13"/>
      <c r="Y74" s="13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3"/>
      <c r="BF74" s="13"/>
      <c r="BG74" s="14"/>
      <c r="BH74" s="14"/>
      <c r="BI74" s="13"/>
      <c r="BJ74" s="13"/>
      <c r="BK74" s="14"/>
      <c r="BL74" s="14"/>
    </row>
    <row r="75" s="3" customFormat="1" ht="15" customHeight="1" hidden="1">
      <c r="A75" s="71">
        <v>8</v>
      </c>
      <c r="D75" t="s" s="51">
        <v>107</v>
      </c>
      <c r="E75" t="s" s="58">
        <v>85</v>
      </c>
      <c r="F75" s="74">
        <v>6750080</v>
      </c>
      <c r="G75" t="s" s="51">
        <v>105</v>
      </c>
      <c r="P75" s="10"/>
      <c r="Q75" s="11"/>
      <c r="R75" s="12"/>
      <c r="S75" s="13"/>
      <c r="T75" s="13"/>
      <c r="U75" s="13"/>
      <c r="V75" s="13"/>
      <c r="W75" s="13"/>
      <c r="X75" s="13"/>
      <c r="Y75" s="13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3"/>
      <c r="BF75" s="13"/>
      <c r="BG75" s="14"/>
      <c r="BH75" s="14"/>
      <c r="BI75" s="13"/>
      <c r="BJ75" s="13"/>
      <c r="BK75" s="14"/>
      <c r="BL75" s="14"/>
      <c r="BQ75" s="2">
        <v>2</v>
      </c>
      <c r="BR75" s="2">
        <v>2.96</v>
      </c>
      <c r="BS75" s="2">
        <v>8</v>
      </c>
    </row>
    <row r="76" s="3" customFormat="1" ht="15" customHeight="1" hidden="1">
      <c r="A76" s="71">
        <v>9</v>
      </c>
      <c r="D76" t="s" s="51">
        <v>86</v>
      </c>
      <c r="E76" t="s" s="58">
        <v>87</v>
      </c>
      <c r="F76" s="51"/>
      <c r="G76" t="s" s="51">
        <v>108</v>
      </c>
      <c r="P76" s="10"/>
      <c r="Q76" s="11"/>
      <c r="R76" s="12"/>
      <c r="S76" s="13"/>
      <c r="T76" s="13"/>
      <c r="U76" s="13"/>
      <c r="V76" s="13"/>
      <c r="W76" s="13"/>
      <c r="X76" s="13"/>
      <c r="Y76" s="13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3"/>
      <c r="BF76" s="13"/>
      <c r="BG76" s="14"/>
      <c r="BH76" s="14"/>
      <c r="BI76" s="13"/>
      <c r="BJ76" s="13"/>
      <c r="BK76" s="14"/>
      <c r="BL76" s="14"/>
      <c r="BQ76" s="2">
        <v>4</v>
      </c>
      <c r="BR76" s="2">
        <v>2.96</v>
      </c>
      <c r="BS76" s="2">
        <v>8</v>
      </c>
    </row>
    <row r="77" s="3" customFormat="1" ht="18" customHeight="1" hidden="1">
      <c r="A77" s="71">
        <v>10</v>
      </c>
      <c r="D77" s="51"/>
      <c r="E77" s="58"/>
      <c r="F77" s="51"/>
      <c r="G77" s="59"/>
      <c r="P77" s="10"/>
      <c r="Q77" s="11"/>
      <c r="R77" s="12"/>
      <c r="S77" s="13"/>
      <c r="T77" s="13"/>
      <c r="U77" s="13"/>
      <c r="V77" s="13"/>
      <c r="W77" s="13"/>
      <c r="X77" s="13"/>
      <c r="Y77" s="13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3"/>
      <c r="BF77" s="13"/>
      <c r="BG77" s="14"/>
      <c r="BH77" s="14"/>
      <c r="BI77" s="13"/>
      <c r="BJ77" s="13"/>
      <c r="BK77" s="14"/>
      <c r="BL77" s="14"/>
      <c r="BQ77" s="2">
        <v>6</v>
      </c>
      <c r="BR77" s="2">
        <v>2.96</v>
      </c>
      <c r="BS77" s="2">
        <v>8</v>
      </c>
    </row>
    <row r="78" s="3" customFormat="1" ht="15.75" customHeight="1" hidden="1">
      <c r="A78" s="71">
        <v>11</v>
      </c>
      <c r="D78" t="s" s="75">
        <v>109</v>
      </c>
      <c r="P78" s="10"/>
      <c r="Q78" s="11"/>
      <c r="R78" s="12"/>
      <c r="S78" s="13"/>
      <c r="T78" s="13"/>
      <c r="U78" s="13"/>
      <c r="V78" s="13"/>
      <c r="W78" s="13"/>
      <c r="X78" s="13"/>
      <c r="Y78" s="13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3"/>
      <c r="BF78" s="13"/>
      <c r="BG78" s="14"/>
      <c r="BH78" s="14"/>
      <c r="BI78" s="13"/>
      <c r="BJ78" s="13"/>
      <c r="BK78" s="14"/>
      <c r="BL78" s="14"/>
    </row>
    <row r="79" s="3" customFormat="1" ht="15.75" customHeight="1" hidden="1">
      <c r="A79" s="71">
        <v>12</v>
      </c>
      <c r="D79" t="s" s="75">
        <v>110</v>
      </c>
      <c r="P79" s="10"/>
      <c r="Q79" s="11"/>
      <c r="R79" s="12"/>
      <c r="S79" s="13"/>
      <c r="T79" s="13"/>
      <c r="U79" s="13"/>
      <c r="V79" s="13"/>
      <c r="W79" s="13"/>
      <c r="X79" s="13"/>
      <c r="Y79" s="13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3"/>
      <c r="BF79" s="13"/>
      <c r="BG79" s="14"/>
      <c r="BH79" s="14"/>
      <c r="BI79" s="13"/>
      <c r="BJ79" s="13"/>
      <c r="BK79" s="14"/>
      <c r="BL79" s="14"/>
    </row>
    <row r="80" s="3" customFormat="1" ht="12.75" customHeight="1" hidden="1">
      <c r="P80" s="10"/>
      <c r="Q80" s="11"/>
      <c r="R80" s="12"/>
      <c r="S80" s="13"/>
      <c r="T80" s="13"/>
      <c r="U80" s="13"/>
      <c r="V80" s="13"/>
      <c r="W80" s="13"/>
      <c r="X80" s="13"/>
      <c r="Y80" s="13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3"/>
      <c r="BF80" s="13"/>
      <c r="BG80" s="14"/>
      <c r="BH80" s="14"/>
      <c r="BI80" s="13"/>
      <c r="BJ80" s="13"/>
      <c r="BK80" s="14"/>
      <c r="BL80" s="14"/>
      <c r="BQ80" s="2">
        <v>4</v>
      </c>
      <c r="BR80" s="2">
        <v>2.35</v>
      </c>
      <c r="BS80" s="2">
        <v>5</v>
      </c>
    </row>
    <row r="81" s="3" customFormat="1" ht="12.75" customHeight="1" hidden="1">
      <c r="G81" t="s" s="76">
        <v>111</v>
      </c>
      <c r="P81" s="10"/>
      <c r="Q81" s="11"/>
      <c r="R81" s="12"/>
      <c r="S81" s="13"/>
      <c r="T81" s="13"/>
      <c r="U81" s="13"/>
      <c r="V81" s="13"/>
      <c r="W81" s="13"/>
      <c r="X81" s="13"/>
      <c r="Y81" s="13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3"/>
      <c r="BF81" s="13"/>
      <c r="BG81" s="14"/>
      <c r="BH81" s="14"/>
      <c r="BI81" s="13"/>
      <c r="BJ81" s="13"/>
      <c r="BK81" s="14"/>
      <c r="BL81" s="14"/>
      <c r="BQ81" s="2">
        <v>6</v>
      </c>
      <c r="BR81" s="2">
        <v>3.13333333333333</v>
      </c>
      <c r="BS81" s="2">
        <v>6.66666666666667</v>
      </c>
    </row>
    <row r="82" s="3" customFormat="1" ht="12.75" customHeight="1" hidden="1">
      <c r="P82" s="10"/>
      <c r="Q82" s="11"/>
      <c r="R82" s="12"/>
      <c r="S82" s="13"/>
      <c r="T82" s="13"/>
      <c r="U82" s="13"/>
      <c r="V82" s="13"/>
      <c r="W82" s="13"/>
      <c r="X82" s="13"/>
      <c r="Y82" s="13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3"/>
      <c r="BF82" s="13"/>
      <c r="BG82" s="14"/>
      <c r="BH82" s="14"/>
      <c r="BI82" s="13"/>
      <c r="BJ82" s="13"/>
      <c r="BK82" s="14"/>
      <c r="BL82" s="14"/>
      <c r="BQ82" s="2">
        <v>9</v>
      </c>
      <c r="BR82" s="2">
        <v>3.13333333333333</v>
      </c>
      <c r="BS82" s="2">
        <v>6.66666666666667</v>
      </c>
    </row>
    <row r="83" s="3" customFormat="1" ht="12.75" customHeight="1" hidden="1">
      <c r="P83" s="10"/>
      <c r="Q83" s="11"/>
      <c r="R83" s="12"/>
      <c r="S83" s="13"/>
      <c r="T83" s="13"/>
      <c r="U83" s="13"/>
      <c r="V83" s="13"/>
      <c r="W83" s="13"/>
      <c r="X83" s="13"/>
      <c r="Y83" s="13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3"/>
      <c r="BF83" s="13"/>
      <c r="BG83" s="14"/>
      <c r="BH83" s="14"/>
      <c r="BI83" s="13"/>
      <c r="BJ83" s="13"/>
      <c r="BK83" s="14"/>
      <c r="BL83" s="14"/>
    </row>
    <row r="84" s="3" customFormat="1" ht="12.75" customHeight="1" hidden="1">
      <c r="F84" s="77" cm="1">
        <f t="array" ref="F84">F90*1.01</f>
        <v>18685</v>
      </c>
      <c r="P84" s="10"/>
      <c r="Q84" s="11"/>
      <c r="R84" s="12"/>
      <c r="S84" s="13"/>
      <c r="T84" s="13"/>
      <c r="U84" s="13"/>
      <c r="V84" s="13"/>
      <c r="W84" s="13"/>
      <c r="X84" s="13"/>
      <c r="Y84" s="13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3"/>
      <c r="BF84" s="13"/>
      <c r="BG84" s="14"/>
      <c r="BH84" s="14"/>
      <c r="BI84" s="13"/>
      <c r="BJ84" s="13"/>
      <c r="BK84" s="14"/>
      <c r="BL84" s="14"/>
    </row>
    <row r="85" s="3" customFormat="1" ht="12.75" customHeight="1" hidden="1">
      <c r="H85" t="s" s="76">
        <v>112</v>
      </c>
      <c r="I85" t="s" s="76">
        <v>113</v>
      </c>
      <c r="J85" t="s" s="78">
        <v>114</v>
      </c>
      <c r="K85" t="s" s="79">
        <v>115</v>
      </c>
      <c r="L85" t="s" s="79">
        <v>116</v>
      </c>
      <c r="N85" t="s" s="79">
        <v>112</v>
      </c>
      <c r="P85" t="s" s="79">
        <v>112</v>
      </c>
      <c r="Q85" s="11"/>
      <c r="R85" s="12"/>
      <c r="S85" s="13"/>
      <c r="T85" t="s" s="73">
        <v>112</v>
      </c>
      <c r="U85" t="s" s="73">
        <v>112</v>
      </c>
      <c r="Z85" s="12"/>
      <c r="AA85" t="s" s="73">
        <v>112</v>
      </c>
      <c r="AB85" t="s" s="73">
        <v>112</v>
      </c>
      <c r="AC85" t="s" s="73">
        <v>112</v>
      </c>
      <c r="AD85" t="s" s="73">
        <v>112</v>
      </c>
      <c r="AE85" t="s" s="73">
        <v>112</v>
      </c>
      <c r="BD85" t="s" s="73">
        <v>112</v>
      </c>
      <c r="BE85" s="13"/>
      <c r="BF85" s="13"/>
      <c r="BG85" s="14"/>
      <c r="BH85" s="14"/>
      <c r="BI85" t="s" s="73">
        <v>112</v>
      </c>
      <c r="BJ85" t="s" s="73">
        <v>112</v>
      </c>
      <c r="BK85" s="14"/>
      <c r="BL85" s="14"/>
    </row>
    <row r="86" s="3" customFormat="1" ht="13.5" customHeight="1" hidden="1">
      <c r="E86" s="77">
        <v>2</v>
      </c>
      <c r="F86" s="77">
        <v>3</v>
      </c>
      <c r="G86" s="77">
        <v>4</v>
      </c>
      <c r="H86" s="77">
        <v>5</v>
      </c>
      <c r="I86" s="77">
        <v>6</v>
      </c>
      <c r="J86" s="80">
        <v>7</v>
      </c>
      <c r="K86" s="81">
        <v>8</v>
      </c>
      <c r="L86" s="81">
        <v>9</v>
      </c>
      <c r="M86" s="81">
        <v>10</v>
      </c>
      <c r="N86" s="81">
        <v>11</v>
      </c>
      <c r="O86" s="81">
        <v>12</v>
      </c>
      <c r="P86" s="82">
        <v>13</v>
      </c>
      <c r="Q86" s="83">
        <v>14</v>
      </c>
      <c r="R86" s="14">
        <v>15</v>
      </c>
      <c r="S86" s="14">
        <v>16</v>
      </c>
      <c r="T86" s="14">
        <v>17</v>
      </c>
      <c r="U86" s="14">
        <v>18</v>
      </c>
      <c r="V86" s="14">
        <v>19</v>
      </c>
      <c r="W86" s="14">
        <v>20</v>
      </c>
      <c r="X86" s="14">
        <v>21</v>
      </c>
      <c r="Y86" s="14">
        <v>22</v>
      </c>
      <c r="Z86" s="14">
        <v>23</v>
      </c>
      <c r="AA86" s="14">
        <v>24</v>
      </c>
      <c r="AB86" s="14">
        <v>25</v>
      </c>
      <c r="AC86" s="14">
        <v>26</v>
      </c>
      <c r="AD86" s="14">
        <v>27</v>
      </c>
      <c r="AE86" s="14">
        <v>28</v>
      </c>
      <c r="AF86" s="14" cm="1">
        <f t="array" ref="AF86">AE86+1</f>
        <v>29</v>
      </c>
      <c r="AG86" s="14" cm="1">
        <f t="array" ref="AG86">AF86+1</f>
        <v>30</v>
      </c>
      <c r="AH86" s="14" cm="1">
        <f t="array" ref="AH86">AG86+1</f>
        <v>31</v>
      </c>
      <c r="AI86" s="14" cm="1">
        <f t="array" ref="AI86">AH86+1</f>
        <v>32</v>
      </c>
      <c r="AJ86" s="14" cm="1">
        <f t="array" ref="AJ86">AI86+1</f>
        <v>33</v>
      </c>
      <c r="AK86" s="14" cm="1">
        <f t="array" ref="AK86">AJ86+1</f>
        <v>34</v>
      </c>
      <c r="AL86" s="14" cm="1">
        <f t="array" ref="AL86">AK86+1</f>
        <v>35</v>
      </c>
      <c r="AM86" s="14" cm="1">
        <f t="array" ref="AM86">AL86+1</f>
        <v>36</v>
      </c>
      <c r="AN86" s="14" cm="1">
        <f t="array" ref="AN86">AM86+1</f>
        <v>37</v>
      </c>
      <c r="AO86" s="14" cm="1">
        <f t="array" ref="AO86">AN86+1</f>
        <v>38</v>
      </c>
      <c r="AP86" s="14" cm="1">
        <f t="array" ref="AP86">AO86+1</f>
        <v>39</v>
      </c>
      <c r="AQ86" s="14" cm="1">
        <f t="array" ref="AQ86">AP86+1</f>
        <v>40</v>
      </c>
      <c r="AR86" s="14" cm="1">
        <f t="array" ref="AR86">AQ86+1</f>
        <v>41</v>
      </c>
      <c r="AS86" s="14" cm="1">
        <f t="array" ref="AS86">AR86+1</f>
        <v>42</v>
      </c>
      <c r="AT86" s="14" cm="1">
        <f t="array" ref="AT86">AS86+1</f>
        <v>43</v>
      </c>
      <c r="AU86" s="14" cm="1">
        <f t="array" ref="AU86">AT86+1</f>
        <v>44</v>
      </c>
      <c r="AV86" s="14" cm="1">
        <f t="array" ref="AV86">AU86+1</f>
        <v>45</v>
      </c>
      <c r="AW86" s="14" cm="1">
        <f t="array" ref="AW86">AV86+1</f>
        <v>46</v>
      </c>
      <c r="AX86" s="14" cm="1">
        <f t="array" ref="AX86">AW86+1</f>
        <v>47</v>
      </c>
      <c r="AY86" s="14" cm="1">
        <f t="array" ref="AY86">AX86+1</f>
        <v>48</v>
      </c>
      <c r="AZ86" s="14" cm="1">
        <f t="array" ref="AZ86">AY86+1</f>
        <v>49</v>
      </c>
      <c r="BA86" s="14" cm="1">
        <f t="array" ref="BA86">AZ86+1</f>
        <v>50</v>
      </c>
      <c r="BB86" s="14" cm="1">
        <f t="array" ref="BB86">BA86+1</f>
        <v>51</v>
      </c>
      <c r="BC86" s="14" cm="1">
        <f t="array" ref="BC86">BB86+1</f>
        <v>52</v>
      </c>
      <c r="BD86" s="14" cm="1">
        <f t="array" ref="BD86">BC86+1</f>
        <v>53</v>
      </c>
      <c r="BE86" s="14" cm="1">
        <f t="array" ref="BE86">BD86+1</f>
        <v>54</v>
      </c>
      <c r="BF86" s="14" cm="1">
        <f t="array" ref="BF86">BE86+1</f>
        <v>55</v>
      </c>
      <c r="BG86" s="14" cm="1">
        <f t="array" ref="BG86">BF86+1</f>
        <v>56</v>
      </c>
      <c r="BH86" s="14" cm="1">
        <f t="array" ref="BH86">BG86+1</f>
        <v>57</v>
      </c>
      <c r="BI86" s="14" cm="1">
        <f t="array" ref="BI86">BH86+1</f>
        <v>58</v>
      </c>
      <c r="BJ86" s="14" cm="1">
        <f t="array" ref="BJ86">BI86+1</f>
        <v>59</v>
      </c>
      <c r="BK86" s="14" cm="1">
        <f t="array" ref="BK86">BJ86+1</f>
        <v>60</v>
      </c>
      <c r="BL86" s="14" cm="1">
        <f t="array" ref="BL86">BK86+1</f>
        <v>61</v>
      </c>
      <c r="BM86" s="14" cm="1">
        <f t="array" ref="BM86">BL86+1</f>
        <v>62</v>
      </c>
      <c r="BN86" s="14" cm="1">
        <f t="array" ref="BN86">BM86+1</f>
        <v>63</v>
      </c>
      <c r="BO86" s="14" cm="1">
        <f t="array" ref="BO86">BN86+1</f>
        <v>64</v>
      </c>
      <c r="BP86" s="14" cm="1">
        <f t="array" ref="BP86">BO86+1</f>
        <v>65</v>
      </c>
      <c r="BQ86" s="14" cm="1">
        <f t="array" ref="BQ86">BP86+1</f>
        <v>66</v>
      </c>
      <c r="BR86" s="14" cm="1">
        <f t="array" ref="BR86">BQ86+1</f>
        <v>67</v>
      </c>
      <c r="BS86" s="14" cm="1">
        <f t="array" ref="BS86">BR86+1</f>
        <v>68</v>
      </c>
      <c r="BT86" s="14" cm="1">
        <f t="array" ref="BT86">BS86+1</f>
        <v>69</v>
      </c>
      <c r="BU86" s="14" cm="1">
        <f t="array" ref="BU86">BT86+1</f>
        <v>70</v>
      </c>
      <c r="BV86" s="14" cm="1">
        <f t="array" ref="BV86">BU86+1</f>
        <v>71</v>
      </c>
      <c r="BW86" s="14" cm="1">
        <f t="array" ref="BW86">BV86+1</f>
        <v>72</v>
      </c>
      <c r="BX86" s="14" cm="1">
        <f t="array" ref="BX86">BW86+1</f>
        <v>73</v>
      </c>
      <c r="BY86" s="14" cm="1">
        <f t="array" ref="BY86">BX86+1</f>
        <v>74</v>
      </c>
      <c r="BZ86" s="14" cm="1">
        <f t="array" ref="BZ86">BY86+1</f>
        <v>75</v>
      </c>
      <c r="CA86" s="14" cm="1">
        <f t="array" ref="CA86">BZ86+1</f>
        <v>76</v>
      </c>
      <c r="CB86" s="14" cm="1">
        <f t="array" ref="CB86">CA86+1</f>
        <v>77</v>
      </c>
      <c r="CC86" s="14" cm="1">
        <f t="array" ref="CC86">CB86+1</f>
        <v>78</v>
      </c>
      <c r="CD86" s="14" cm="1">
        <f t="array" ref="CD86">CC86+1</f>
        <v>79</v>
      </c>
      <c r="CE86" s="14" cm="1">
        <f t="array" ref="CE86">CD86+1</f>
        <v>80</v>
      </c>
      <c r="CF86" s="14" cm="1">
        <f t="array" ref="CF86">CE86+1</f>
        <v>81</v>
      </c>
      <c r="CG86" s="14" cm="1">
        <f t="array" ref="CG86">CF86+1</f>
        <v>82</v>
      </c>
      <c r="CH86" s="14" cm="1">
        <f t="array" ref="CH86">CG86+1</f>
        <v>83</v>
      </c>
      <c r="CI86" s="14" cm="1">
        <f t="array" ref="CI86">CH86+1</f>
        <v>84</v>
      </c>
      <c r="CJ86" s="14" cm="1">
        <f t="array" ref="CJ86">CI86+1</f>
        <v>85</v>
      </c>
      <c r="CK86" s="14" cm="1">
        <f t="array" ref="CK86">CJ86+1</f>
        <v>86</v>
      </c>
      <c r="CL86" s="14" cm="1">
        <f t="array" ref="CL86">CK86+1</f>
        <v>87</v>
      </c>
      <c r="CM86" s="14" cm="1">
        <f t="array" ref="CM86">CL86+1</f>
        <v>88</v>
      </c>
      <c r="CN86" s="14" cm="1">
        <f t="array" ref="CN86">CM86+1</f>
        <v>89</v>
      </c>
      <c r="CO86" s="14" cm="1">
        <f t="array" ref="CO86">CN86+1</f>
        <v>90</v>
      </c>
      <c r="CP86" s="14" cm="1">
        <f t="array" ref="CP86">CO86+1</f>
        <v>91</v>
      </c>
      <c r="CQ86" s="14" cm="1">
        <f t="array" ref="CQ86">CP86+1</f>
        <v>92</v>
      </c>
      <c r="CR86" s="84"/>
      <c r="CS86" s="84"/>
      <c r="CT86" s="84"/>
      <c r="CU86" s="84"/>
      <c r="CV86" s="84"/>
      <c r="CW86" s="84"/>
      <c r="CX86" s="84"/>
      <c r="CY86" s="84"/>
      <c r="CZ86" s="84"/>
      <c r="DA86" s="84"/>
      <c r="DB86" s="84"/>
      <c r="DC86" s="84"/>
      <c r="DD86" s="84"/>
      <c r="DE86" s="84"/>
      <c r="DF86" s="84"/>
      <c r="DG86" s="84"/>
      <c r="DH86" s="84"/>
      <c r="DI86" s="84"/>
      <c r="DJ86" s="84"/>
      <c r="DK86" s="84"/>
      <c r="DL86" s="84"/>
      <c r="DM86" s="84"/>
      <c r="DN86" s="84"/>
      <c r="DO86" s="84"/>
      <c r="DP86" s="84"/>
      <c r="DQ86" s="84"/>
      <c r="DR86" s="84"/>
      <c r="DS86" s="84"/>
      <c r="DT86" s="84"/>
      <c r="DU86" s="84"/>
      <c r="DV86" s="84"/>
      <c r="DW86" s="84"/>
      <c r="DX86" s="84"/>
      <c r="DY86" s="84"/>
      <c r="DZ86" s="84"/>
      <c r="EA86" s="84"/>
      <c r="EB86" s="84"/>
      <c r="EC86" s="84"/>
      <c r="ED86" s="84"/>
      <c r="EE86" s="84"/>
      <c r="EF86" s="84"/>
      <c r="EG86" s="84"/>
      <c r="EH86" s="84"/>
      <c r="EI86" s="84"/>
      <c r="EJ86" s="84"/>
      <c r="EK86" s="84"/>
      <c r="EL86" s="84"/>
      <c r="EM86" s="84"/>
      <c r="EN86" s="84"/>
      <c r="EO86" s="84"/>
      <c r="EP86" s="84"/>
      <c r="EQ86" s="84"/>
      <c r="ER86" s="84"/>
      <c r="ES86" s="84"/>
      <c r="ET86" s="84"/>
      <c r="EU86" s="84"/>
      <c r="EV86" s="84"/>
      <c r="EW86" s="84"/>
      <c r="EX86" s="84"/>
      <c r="EY86" s="84"/>
      <c r="EZ86" s="84"/>
      <c r="FA86" s="84"/>
      <c r="FB86" s="84"/>
      <c r="FC86" s="84"/>
      <c r="FD86" s="84"/>
      <c r="FE86" s="84"/>
      <c r="FF86" s="84"/>
    </row>
    <row r="87" s="2" customFormat="1" ht="13.5" customHeight="1" hidden="1">
      <c r="E87" t="s" s="76">
        <v>117</v>
      </c>
      <c r="F87" t="s" s="76">
        <v>118</v>
      </c>
      <c r="I87" t="s" s="76">
        <v>117</v>
      </c>
      <c r="J87" t="s" s="78">
        <v>117</v>
      </c>
      <c r="K87" t="s" s="79">
        <v>117</v>
      </c>
      <c r="L87" t="s" s="79">
        <v>117</v>
      </c>
      <c r="P87" s="10"/>
      <c r="Q87" s="85"/>
      <c r="R87" s="13"/>
      <c r="S87" s="13"/>
      <c r="T87" t="s" s="86">
        <v>5</v>
      </c>
      <c r="U87" s="13"/>
      <c r="V87" t="s" s="73">
        <v>119</v>
      </c>
      <c r="W87" t="s" s="73">
        <v>120</v>
      </c>
      <c r="X87" t="s" s="73">
        <v>121</v>
      </c>
      <c r="Y87" t="s" s="87">
        <v>122</v>
      </c>
      <c r="Z87" t="s" s="88">
        <v>123</v>
      </c>
      <c r="AA87" s="13"/>
      <c r="AB87" s="13"/>
      <c r="AC87" s="13"/>
      <c r="AD87" s="13"/>
      <c r="AE87" s="89"/>
      <c r="AF87" t="s" s="88">
        <v>124</v>
      </c>
      <c r="AG87" s="13"/>
      <c r="AH87" s="13"/>
      <c r="AI87" s="13"/>
      <c r="AJ87" s="13"/>
      <c r="AK87" s="89"/>
      <c r="AL87" t="s" s="88">
        <v>125</v>
      </c>
      <c r="AM87" s="13"/>
      <c r="AN87" s="13"/>
      <c r="AO87" s="13"/>
      <c r="AP87" s="13"/>
      <c r="AQ87" s="89"/>
      <c r="AR87" t="s" s="88">
        <v>126</v>
      </c>
      <c r="AS87" s="13"/>
      <c r="AT87" s="13"/>
      <c r="AU87" s="13"/>
      <c r="AV87" s="13"/>
      <c r="AW87" s="89"/>
      <c r="AX87" t="s" s="88">
        <v>127</v>
      </c>
      <c r="AY87" s="13"/>
      <c r="AZ87" s="13"/>
      <c r="BA87" s="13"/>
      <c r="BB87" s="13"/>
      <c r="BC87" s="89"/>
      <c r="BD87" s="90"/>
      <c r="BE87" t="s" s="86">
        <v>128</v>
      </c>
      <c r="BF87" s="13"/>
      <c r="BG87" t="s" s="86">
        <v>129</v>
      </c>
      <c r="BH87" s="13"/>
      <c r="BI87" t="s" s="86">
        <v>130</v>
      </c>
      <c r="BJ87" s="13"/>
      <c r="BK87" t="s" s="86">
        <v>129</v>
      </c>
      <c r="BL87" s="13"/>
      <c r="BN87" t="s" s="73">
        <v>131</v>
      </c>
      <c r="BO87" t="s" s="73">
        <v>132</v>
      </c>
      <c r="BP87" t="s" s="73">
        <v>133</v>
      </c>
      <c r="BQ87" t="s" s="73">
        <v>93</v>
      </c>
      <c r="BR87" t="s" s="73">
        <v>94</v>
      </c>
      <c r="BS87" t="s" s="73">
        <v>95</v>
      </c>
      <c r="CU87" s="84"/>
      <c r="CV87" s="84"/>
      <c r="CW87" s="84"/>
      <c r="CX87" s="84"/>
      <c r="CY87" s="84"/>
      <c r="CZ87" s="84"/>
      <c r="DA87" s="84"/>
      <c r="DB87" s="84"/>
      <c r="DC87" s="84"/>
      <c r="DD87" s="84"/>
      <c r="DE87" s="84"/>
      <c r="DF87" s="84"/>
      <c r="DG87" s="84"/>
      <c r="DH87" s="84"/>
      <c r="DI87" s="84"/>
      <c r="DJ87" s="84"/>
      <c r="DK87" s="84"/>
      <c r="DL87" s="84"/>
      <c r="DM87" s="84"/>
      <c r="DN87" s="84"/>
      <c r="DO87" s="84"/>
      <c r="DP87" s="84"/>
      <c r="DQ87" s="84"/>
      <c r="DR87" s="84"/>
      <c r="DS87" s="84"/>
      <c r="DT87" s="84"/>
      <c r="DU87" s="84"/>
      <c r="DV87" s="84"/>
      <c r="DW87" s="84"/>
      <c r="DX87" s="84"/>
      <c r="DY87" s="84"/>
      <c r="DZ87" s="84"/>
      <c r="EA87" s="84"/>
      <c r="EB87" s="84"/>
      <c r="EC87" s="84"/>
      <c r="ED87" s="84"/>
      <c r="EE87" s="84"/>
      <c r="EF87" s="84"/>
      <c r="EG87" s="84"/>
      <c r="EH87" s="84"/>
      <c r="EI87" s="84"/>
      <c r="EJ87" s="84"/>
      <c r="EK87" s="84"/>
      <c r="EL87" s="84"/>
      <c r="EM87" s="84"/>
      <c r="EN87" s="84"/>
      <c r="EO87" s="84"/>
      <c r="EP87" s="84"/>
      <c r="EQ87" s="84"/>
      <c r="ER87" s="84"/>
      <c r="ES87" s="84"/>
      <c r="ET87" s="84"/>
      <c r="EU87" s="84"/>
      <c r="EV87" s="84"/>
      <c r="EW87" s="84"/>
      <c r="EX87" s="84"/>
      <c r="EY87" s="84"/>
      <c r="EZ87" s="84"/>
      <c r="FA87" s="84"/>
      <c r="FB87" s="84"/>
      <c r="FC87" s="84"/>
      <c r="FD87" s="84"/>
      <c r="FE87" s="84"/>
      <c r="FF87" s="84"/>
    </row>
    <row r="88" s="2" customFormat="1" ht="12.75" customHeight="1" hidden="1">
      <c r="D88" t="s" s="76">
        <v>4</v>
      </c>
      <c r="E88" t="s" s="76">
        <v>134</v>
      </c>
      <c r="G88" t="s" s="76">
        <v>135</v>
      </c>
      <c r="H88" t="s" s="76">
        <v>136</v>
      </c>
      <c r="I88" t="s" s="76">
        <v>119</v>
      </c>
      <c r="J88" t="s" s="78">
        <v>120</v>
      </c>
      <c r="K88" t="s" s="79">
        <v>121</v>
      </c>
      <c r="L88" t="s" s="79">
        <v>122</v>
      </c>
      <c r="M88" t="s" s="79">
        <v>137</v>
      </c>
      <c r="N88" t="s" s="79">
        <v>137</v>
      </c>
      <c r="O88" t="s" s="79">
        <v>137</v>
      </c>
      <c r="P88" t="s" s="91">
        <v>138</v>
      </c>
      <c r="Q88" t="s" s="92">
        <v>139</v>
      </c>
      <c r="R88" t="s" s="86">
        <v>140</v>
      </c>
      <c r="S88" t="s" s="86">
        <v>141</v>
      </c>
      <c r="T88" t="s" s="86">
        <v>142</v>
      </c>
      <c r="U88" t="s" s="86">
        <v>143</v>
      </c>
      <c r="V88" t="s" s="86">
        <v>144</v>
      </c>
      <c r="W88" t="s" s="86">
        <v>145</v>
      </c>
      <c r="X88" t="s" s="86">
        <v>146</v>
      </c>
      <c r="Y88" t="s" s="86">
        <v>147</v>
      </c>
      <c r="Z88" t="s" s="86">
        <v>148</v>
      </c>
      <c r="AA88" t="s" s="86">
        <v>149</v>
      </c>
      <c r="AB88" t="s" s="86">
        <v>150</v>
      </c>
      <c r="AC88" t="s" s="86">
        <v>151</v>
      </c>
      <c r="AD88" t="s" s="86">
        <v>152</v>
      </c>
      <c r="AE88" t="s" s="86">
        <v>153</v>
      </c>
      <c r="AF88" t="s" s="86">
        <v>148</v>
      </c>
      <c r="AG88" t="s" s="86">
        <v>149</v>
      </c>
      <c r="AH88" t="s" s="86">
        <v>150</v>
      </c>
      <c r="AI88" t="s" s="86">
        <v>151</v>
      </c>
      <c r="AJ88" t="s" s="86">
        <v>152</v>
      </c>
      <c r="AK88" t="s" s="86">
        <v>153</v>
      </c>
      <c r="AL88" t="s" s="86">
        <v>148</v>
      </c>
      <c r="AM88" t="s" s="86">
        <v>149</v>
      </c>
      <c r="AN88" t="s" s="86">
        <v>150</v>
      </c>
      <c r="AO88" t="s" s="86">
        <v>151</v>
      </c>
      <c r="AP88" t="s" s="86">
        <v>152</v>
      </c>
      <c r="AQ88" t="s" s="86">
        <v>153</v>
      </c>
      <c r="AR88" t="s" s="86">
        <v>148</v>
      </c>
      <c r="AS88" t="s" s="86">
        <v>149</v>
      </c>
      <c r="AT88" t="s" s="86">
        <v>150</v>
      </c>
      <c r="AU88" t="s" s="86">
        <v>151</v>
      </c>
      <c r="AV88" t="s" s="86">
        <v>152</v>
      </c>
      <c r="AW88" t="s" s="86">
        <v>153</v>
      </c>
      <c r="AX88" t="s" s="86">
        <v>148</v>
      </c>
      <c r="AY88" t="s" s="86">
        <v>149</v>
      </c>
      <c r="AZ88" t="s" s="86">
        <v>150</v>
      </c>
      <c r="BA88" t="s" s="86">
        <v>151</v>
      </c>
      <c r="BB88" t="s" s="86">
        <v>152</v>
      </c>
      <c r="BC88" t="s" s="86">
        <v>153</v>
      </c>
      <c r="BD88" t="s" s="86">
        <v>154</v>
      </c>
      <c r="BE88" s="93">
        <v>2</v>
      </c>
      <c r="BF88" s="93">
        <v>1</v>
      </c>
      <c r="BG88" s="93">
        <v>2</v>
      </c>
      <c r="BH88" s="93">
        <v>1</v>
      </c>
      <c r="BI88" s="93">
        <v>2</v>
      </c>
      <c r="BJ88" s="93">
        <v>1</v>
      </c>
      <c r="BK88" s="93">
        <v>2</v>
      </c>
      <c r="BL88" s="93">
        <v>1</v>
      </c>
      <c r="BM88" t="s" s="73">
        <v>155</v>
      </c>
      <c r="BR88" t="s" s="73">
        <v>96</v>
      </c>
      <c r="BS88" t="s" s="73">
        <v>97</v>
      </c>
      <c r="BU88" t="s" s="73">
        <v>156</v>
      </c>
      <c r="BW88" t="s" s="73">
        <v>157</v>
      </c>
      <c r="BY88" t="s" s="73">
        <v>158</v>
      </c>
      <c r="CA88" t="s" s="73">
        <v>159</v>
      </c>
      <c r="CC88" t="s" s="73">
        <v>160</v>
      </c>
      <c r="CU88" s="84"/>
      <c r="CV88" s="84"/>
      <c r="CW88" s="84"/>
      <c r="CX88" s="84"/>
      <c r="CY88" s="84"/>
      <c r="CZ88" s="84"/>
      <c r="DA88" s="84"/>
      <c r="DB88" s="84"/>
      <c r="DC88" s="84"/>
      <c r="DD88" s="84"/>
      <c r="DE88" s="84"/>
      <c r="DF88" s="84"/>
      <c r="DG88" s="84"/>
      <c r="DH88" s="84"/>
      <c r="DI88" s="84"/>
      <c r="DJ88" s="84"/>
      <c r="DK88" s="84"/>
      <c r="DL88" s="84"/>
      <c r="DM88" s="84"/>
      <c r="DN88" s="84"/>
      <c r="DO88" s="84"/>
      <c r="DP88" s="84"/>
      <c r="DQ88" s="84"/>
      <c r="DR88" s="84"/>
      <c r="DS88" s="84"/>
      <c r="DT88" s="84"/>
      <c r="DU88" s="84"/>
      <c r="DV88" s="84"/>
      <c r="DW88" s="84"/>
      <c r="DX88" s="84"/>
      <c r="DY88" s="84"/>
      <c r="DZ88" s="84"/>
      <c r="EA88" s="84"/>
      <c r="EB88" s="84"/>
      <c r="EC88" s="84"/>
      <c r="ED88" s="84"/>
      <c r="EE88" s="84"/>
      <c r="EF88" s="84"/>
      <c r="EG88" s="84"/>
      <c r="EH88" s="84"/>
      <c r="EI88" s="84"/>
      <c r="EJ88" s="84"/>
      <c r="EK88" s="84"/>
      <c r="EL88" s="84"/>
      <c r="EM88" s="84"/>
      <c r="EN88" s="84"/>
      <c r="EO88" s="84"/>
      <c r="EP88" s="84"/>
      <c r="EQ88" s="84"/>
      <c r="ER88" s="84"/>
      <c r="ES88" s="84"/>
      <c r="ET88" s="84"/>
      <c r="EU88" s="84"/>
      <c r="EV88" s="84"/>
      <c r="EW88" s="84"/>
      <c r="EX88" s="84"/>
      <c r="EY88" s="84"/>
      <c r="EZ88" s="84"/>
      <c r="FA88" s="84"/>
      <c r="FB88" s="84"/>
      <c r="FC88" s="84"/>
      <c r="FD88" s="84"/>
      <c r="FE88" s="84"/>
      <c r="FF88" s="84"/>
    </row>
    <row r="89" s="2" customFormat="1" ht="15" customHeight="1" hidden="1">
      <c r="A89" t="s" s="94">
        <v>161</v>
      </c>
      <c r="B89" s="95"/>
      <c r="C89" s="95"/>
      <c r="D89" s="96">
        <v>1</v>
      </c>
      <c r="E89" s="77">
        <v>1313</v>
      </c>
      <c r="F89" s="77">
        <v>12400</v>
      </c>
      <c r="G89" s="77">
        <v>1115</v>
      </c>
      <c r="H89" s="77">
        <v>1075</v>
      </c>
      <c r="I89" s="77">
        <v>1186</v>
      </c>
      <c r="J89" s="80">
        <v>1044</v>
      </c>
      <c r="K89" s="81">
        <v>760</v>
      </c>
      <c r="L89" s="81">
        <v>454</v>
      </c>
      <c r="M89" s="82"/>
      <c r="N89" s="82"/>
      <c r="O89" s="82"/>
      <c r="P89" t="s" s="91">
        <v>162</v>
      </c>
      <c r="Q89" s="83">
        <v>16</v>
      </c>
      <c r="R89" t="s" s="86">
        <v>163</v>
      </c>
      <c r="S89" s="14">
        <v>50.5</v>
      </c>
      <c r="T89" s="2">
        <v>6724127</v>
      </c>
      <c r="U89" t="s" s="86">
        <v>164</v>
      </c>
      <c r="V89" s="14">
        <v>46.6</v>
      </c>
      <c r="W89" s="14">
        <v>44.8</v>
      </c>
      <c r="X89" s="14">
        <v>40.4</v>
      </c>
      <c r="Y89" s="14">
        <v>29.1</v>
      </c>
      <c r="Z89" s="14">
        <v>2.44</v>
      </c>
      <c r="AA89" s="14">
        <v>1.56</v>
      </c>
      <c r="AB89" s="14">
        <v>1.16</v>
      </c>
      <c r="AC89" s="14">
        <v>0.89</v>
      </c>
      <c r="AD89" s="14">
        <v>0.71</v>
      </c>
      <c r="AE89" s="14">
        <v>0.54</v>
      </c>
      <c r="AF89" s="14">
        <v>2.12</v>
      </c>
      <c r="AG89" s="14">
        <v>1.4</v>
      </c>
      <c r="AH89" s="14">
        <v>0.96</v>
      </c>
      <c r="AI89" s="14">
        <v>0.74</v>
      </c>
      <c r="AJ89" s="14">
        <v>0.58</v>
      </c>
      <c r="AK89" s="14">
        <v>0.45</v>
      </c>
      <c r="AL89" s="14">
        <v>1.95</v>
      </c>
      <c r="AM89" s="14">
        <v>1.28</v>
      </c>
      <c r="AN89" s="14">
        <v>0.91</v>
      </c>
      <c r="AO89" s="14">
        <v>0.7</v>
      </c>
      <c r="AP89" s="14">
        <v>0.53</v>
      </c>
      <c r="AQ89" t="s" s="86">
        <v>165</v>
      </c>
      <c r="AR89" s="93">
        <v>1.25</v>
      </c>
      <c r="AS89" t="s" s="86">
        <v>166</v>
      </c>
      <c r="AT89" t="s" s="86">
        <v>165</v>
      </c>
      <c r="AU89" t="s" s="86">
        <v>165</v>
      </c>
      <c r="AV89" t="s" s="86">
        <v>165</v>
      </c>
      <c r="AW89" t="s" s="86">
        <v>165</v>
      </c>
      <c r="AX89" s="14">
        <v>0.6899999999999999</v>
      </c>
      <c r="AY89" t="s" s="86">
        <v>167</v>
      </c>
      <c r="AZ89" t="s" s="86">
        <v>165</v>
      </c>
      <c r="BA89" t="s" s="86">
        <v>165</v>
      </c>
      <c r="BB89" t="s" s="86">
        <v>165</v>
      </c>
      <c r="BC89" t="s" s="86">
        <v>165</v>
      </c>
      <c r="BD89" s="14"/>
      <c r="BE89" s="14"/>
      <c r="BF89" s="14"/>
      <c r="BG89" s="14"/>
      <c r="BH89" s="14"/>
      <c r="BI89" s="14"/>
      <c r="BJ89" s="14"/>
      <c r="BK89" s="14">
        <v>0.35</v>
      </c>
      <c r="BL89" s="14"/>
      <c r="BM89" s="84"/>
      <c r="BN89" s="84">
        <v>320</v>
      </c>
      <c r="BO89" s="84">
        <v>1</v>
      </c>
      <c r="BP89" s="84">
        <v>14</v>
      </c>
      <c r="BQ89" s="84">
        <v>2</v>
      </c>
      <c r="BR89" s="84">
        <v>4</v>
      </c>
      <c r="BS89" s="84">
        <v>8</v>
      </c>
      <c r="BT89" s="84"/>
      <c r="BU89" t="s" s="73">
        <v>168</v>
      </c>
      <c r="BV89" s="84">
        <v>660</v>
      </c>
      <c r="BW89" t="s" s="73">
        <v>169</v>
      </c>
      <c r="BX89" s="97">
        <v>6724118</v>
      </c>
      <c r="BY89" t="s" s="73">
        <v>170</v>
      </c>
      <c r="BZ89" s="97">
        <v>6724109</v>
      </c>
      <c r="CA89" t="s" s="98">
        <v>171</v>
      </c>
      <c r="CB89" s="99">
        <v>6724122</v>
      </c>
      <c r="CC89" t="s" s="98">
        <v>172</v>
      </c>
      <c r="CD89" s="99">
        <v>6724113</v>
      </c>
      <c r="CE89" t="s" s="100">
        <v>106</v>
      </c>
      <c r="CF89" s="101"/>
      <c r="CG89" t="s" s="102">
        <v>83</v>
      </c>
      <c r="CH89" s="103"/>
      <c r="CI89" t="s" s="73">
        <v>173</v>
      </c>
      <c r="CJ89" t="s" s="73">
        <v>174</v>
      </c>
      <c r="CK89" t="s" s="73">
        <v>175</v>
      </c>
      <c r="CL89" t="s" s="73">
        <v>176</v>
      </c>
      <c r="CM89" t="s" s="73">
        <v>69</v>
      </c>
      <c r="CN89" s="2">
        <v>6729995</v>
      </c>
      <c r="CO89" t="s" s="73">
        <v>177</v>
      </c>
      <c r="CP89" s="2">
        <v>6724097</v>
      </c>
      <c r="CQ89" s="2">
        <v>6720488</v>
      </c>
      <c r="CU89" s="84"/>
      <c r="CV89" s="84"/>
      <c r="CW89" s="84"/>
      <c r="CX89" s="84"/>
      <c r="CY89" s="84"/>
      <c r="CZ89" s="84"/>
      <c r="DA89" s="84"/>
      <c r="DB89" s="84"/>
      <c r="DC89" s="84"/>
      <c r="DD89" s="84"/>
      <c r="DE89" s="84"/>
      <c r="DF89" s="84"/>
      <c r="DG89" s="84"/>
      <c r="DH89" s="84"/>
      <c r="DI89" s="84"/>
      <c r="DJ89" s="84"/>
      <c r="DK89" s="84"/>
      <c r="DL89" s="84"/>
      <c r="DM89" s="84"/>
      <c r="DN89" s="84"/>
      <c r="DO89" s="84"/>
      <c r="DP89" s="84"/>
      <c r="DQ89" s="84"/>
      <c r="DR89" s="84"/>
      <c r="DS89" s="84"/>
      <c r="DT89" s="84"/>
      <c r="DU89" s="84"/>
      <c r="DV89" s="84"/>
      <c r="DW89" s="84"/>
      <c r="DX89" s="84"/>
      <c r="DY89" s="84"/>
      <c r="DZ89" s="84"/>
      <c r="EA89" s="84"/>
      <c r="EB89" s="84"/>
      <c r="EC89" s="84"/>
      <c r="ED89" s="84"/>
      <c r="EE89" s="84"/>
      <c r="EF89" s="84"/>
      <c r="EG89" s="84"/>
      <c r="EH89" s="84"/>
      <c r="EI89" s="84"/>
      <c r="EJ89" s="84"/>
      <c r="EK89" s="84"/>
      <c r="EL89" s="84"/>
      <c r="EM89" s="84"/>
      <c r="EN89" s="84"/>
      <c r="EO89" s="84"/>
      <c r="EP89" s="84"/>
      <c r="EQ89" s="84"/>
      <c r="ER89" s="84"/>
      <c r="ES89" s="84"/>
      <c r="ET89" s="84"/>
      <c r="EU89" s="84"/>
      <c r="EV89" s="84"/>
      <c r="EW89" s="84"/>
      <c r="EX89" s="84"/>
      <c r="EY89" s="84"/>
      <c r="EZ89" s="84"/>
      <c r="FA89" s="84"/>
      <c r="FB89" s="84"/>
      <c r="FC89" s="84"/>
      <c r="FD89" s="84"/>
      <c r="FE89" s="84"/>
      <c r="FF89" s="84"/>
    </row>
    <row r="90" s="2" customFormat="1" ht="15" customHeight="1" hidden="1">
      <c r="A90" t="s" s="94">
        <v>178</v>
      </c>
      <c r="B90" s="95"/>
      <c r="C90" s="95"/>
      <c r="D90" s="96">
        <v>2</v>
      </c>
      <c r="E90" s="77">
        <v>2133</v>
      </c>
      <c r="F90" s="77">
        <v>18500</v>
      </c>
      <c r="G90" s="77">
        <v>1035</v>
      </c>
      <c r="H90" s="77">
        <v>990</v>
      </c>
      <c r="I90" s="77">
        <v>1949</v>
      </c>
      <c r="J90" s="80">
        <v>1573</v>
      </c>
      <c r="K90" s="81">
        <v>1078</v>
      </c>
      <c r="L90" s="81">
        <v>632</v>
      </c>
      <c r="M90" s="82"/>
      <c r="N90" s="82"/>
      <c r="O90" s="82"/>
      <c r="P90" t="s" s="91">
        <v>162</v>
      </c>
      <c r="Q90" s="83">
        <v>22</v>
      </c>
      <c r="R90" t="s" s="86">
        <v>179</v>
      </c>
      <c r="S90" s="14">
        <v>55.4</v>
      </c>
      <c r="T90" s="2">
        <v>6724128</v>
      </c>
      <c r="U90" t="s" s="86">
        <v>164</v>
      </c>
      <c r="V90" s="14">
        <v>52.9</v>
      </c>
      <c r="W90" s="14">
        <v>49</v>
      </c>
      <c r="X90" s="14">
        <v>43.6</v>
      </c>
      <c r="Y90" s="14">
        <v>34.1</v>
      </c>
      <c r="Z90" s="14">
        <v>2.49</v>
      </c>
      <c r="AA90" s="14">
        <v>1.88</v>
      </c>
      <c r="AB90" s="14">
        <v>1.31</v>
      </c>
      <c r="AC90" s="14">
        <v>1.01</v>
      </c>
      <c r="AD90" s="14">
        <v>0.78</v>
      </c>
      <c r="AE90" s="14">
        <v>0.54</v>
      </c>
      <c r="AF90" s="14">
        <v>2.23</v>
      </c>
      <c r="AG90" s="14">
        <v>1.57</v>
      </c>
      <c r="AH90" s="14">
        <v>1.12</v>
      </c>
      <c r="AI90" s="14">
        <v>0.84</v>
      </c>
      <c r="AJ90" s="14">
        <v>0.64</v>
      </c>
      <c r="AK90" s="14">
        <v>0.42</v>
      </c>
      <c r="AL90" s="14">
        <v>1.81</v>
      </c>
      <c r="AM90" s="14">
        <v>1.26</v>
      </c>
      <c r="AN90" s="14">
        <v>0.95</v>
      </c>
      <c r="AO90" s="14">
        <v>0.72</v>
      </c>
      <c r="AP90" s="14">
        <v>0.52</v>
      </c>
      <c r="AQ90" t="s" s="86">
        <v>165</v>
      </c>
      <c r="AR90" s="14">
        <v>1.13</v>
      </c>
      <c r="AS90" s="14">
        <v>0.85</v>
      </c>
      <c r="AT90" t="s" s="86">
        <v>165</v>
      </c>
      <c r="AU90" t="s" s="86">
        <v>165</v>
      </c>
      <c r="AV90" t="s" s="86">
        <v>165</v>
      </c>
      <c r="AW90" t="s" s="86">
        <v>165</v>
      </c>
      <c r="AX90" s="14">
        <v>0.63</v>
      </c>
      <c r="AY90" s="14">
        <v>0.52</v>
      </c>
      <c r="AZ90" t="s" s="86">
        <v>165</v>
      </c>
      <c r="BA90" t="s" s="86">
        <v>165</v>
      </c>
      <c r="BB90" t="s" s="86">
        <v>165</v>
      </c>
      <c r="BC90" t="s" s="86">
        <v>165</v>
      </c>
      <c r="BD90" s="14"/>
      <c r="BE90" s="14"/>
      <c r="BF90" s="14"/>
      <c r="BG90" s="14"/>
      <c r="BH90" s="14"/>
      <c r="BI90" s="14"/>
      <c r="BJ90" s="14"/>
      <c r="BK90" s="14">
        <v>0.6</v>
      </c>
      <c r="BL90" s="14"/>
      <c r="BM90" s="84"/>
      <c r="BN90" s="84">
        <v>320</v>
      </c>
      <c r="BO90" s="84">
        <v>2</v>
      </c>
      <c r="BP90" s="84">
        <v>14</v>
      </c>
      <c r="BQ90" s="84">
        <v>3</v>
      </c>
      <c r="BR90" s="84" cm="1">
        <f t="array" ref="BR90">BO90*BN90*BP90/BQ90/1000</f>
        <v>2.98666666666667</v>
      </c>
      <c r="BS90" s="84" cm="1">
        <f t="array" ref="BS90">BO90*BP90/BQ90</f>
        <v>9.33333333333333</v>
      </c>
      <c r="BT90" s="84"/>
      <c r="BU90" t="s" s="73">
        <v>180</v>
      </c>
      <c r="BV90" s="84">
        <v>590</v>
      </c>
      <c r="BW90" t="s" s="73">
        <v>58</v>
      </c>
      <c r="BX90" s="97">
        <v>6724119</v>
      </c>
      <c r="BY90" t="s" s="73">
        <v>62</v>
      </c>
      <c r="BZ90" s="97">
        <v>6724110</v>
      </c>
      <c r="CA90" t="s" s="98">
        <v>181</v>
      </c>
      <c r="CB90" s="99">
        <v>6724123</v>
      </c>
      <c r="CC90" t="s" s="98">
        <v>182</v>
      </c>
      <c r="CD90" s="99">
        <v>6724114</v>
      </c>
      <c r="CE90" t="s" s="100">
        <v>106</v>
      </c>
      <c r="CF90" s="101"/>
      <c r="CG90" t="s" s="102">
        <v>83</v>
      </c>
      <c r="CH90" s="103"/>
      <c r="CI90" t="s" s="73">
        <v>173</v>
      </c>
      <c r="CJ90" t="s" s="73">
        <v>174</v>
      </c>
      <c r="CK90" t="s" s="73">
        <v>175</v>
      </c>
      <c r="CL90" t="s" s="73">
        <v>176</v>
      </c>
      <c r="CM90" t="s" s="73">
        <v>69</v>
      </c>
      <c r="CN90" s="2">
        <v>6729995</v>
      </c>
      <c r="CO90" t="s" s="73">
        <v>54</v>
      </c>
      <c r="CP90" s="2">
        <v>6724098</v>
      </c>
      <c r="CQ90" s="2">
        <v>6720489</v>
      </c>
      <c r="CU90" s="84"/>
      <c r="CV90" s="84"/>
      <c r="CW90" s="84"/>
      <c r="CX90" s="84"/>
      <c r="CY90" s="84"/>
      <c r="CZ90" s="84"/>
      <c r="DA90" s="84"/>
      <c r="DB90" s="84"/>
      <c r="DC90" s="84"/>
      <c r="DD90" s="84"/>
      <c r="DE90" s="84"/>
      <c r="DF90" s="84"/>
      <c r="DG90" s="84"/>
      <c r="DH90" s="84"/>
      <c r="DI90" s="84"/>
      <c r="DJ90" s="84"/>
      <c r="DK90" s="84"/>
      <c r="DL90" s="84"/>
      <c r="DM90" s="84"/>
      <c r="DN90" s="84"/>
      <c r="DO90" s="84"/>
      <c r="DP90" s="84"/>
      <c r="DQ90" s="84"/>
      <c r="DR90" s="84"/>
      <c r="DS90" s="84"/>
      <c r="DT90" s="84"/>
      <c r="DU90" s="84"/>
      <c r="DV90" s="84"/>
      <c r="DW90" s="84"/>
      <c r="DX90" s="84"/>
      <c r="DY90" s="84"/>
      <c r="DZ90" s="84"/>
      <c r="EA90" s="84"/>
      <c r="EB90" s="84"/>
      <c r="EC90" s="84"/>
      <c r="ED90" s="84"/>
      <c r="EE90" s="84"/>
      <c r="EF90" s="84"/>
      <c r="EG90" s="84"/>
      <c r="EH90" s="84"/>
      <c r="EI90" s="84"/>
      <c r="EJ90" s="84"/>
      <c r="EK90" s="84"/>
      <c r="EL90" s="84"/>
      <c r="EM90" s="84"/>
      <c r="EN90" s="84"/>
      <c r="EO90" s="84"/>
      <c r="EP90" s="84"/>
      <c r="EQ90" s="84"/>
      <c r="ER90" s="84"/>
      <c r="ES90" s="84"/>
      <c r="ET90" s="84"/>
      <c r="EU90" s="84"/>
      <c r="EV90" s="84"/>
      <c r="EW90" s="84"/>
      <c r="EX90" s="84"/>
      <c r="EY90" s="84"/>
      <c r="EZ90" s="84"/>
      <c r="FA90" s="84"/>
      <c r="FB90" s="84"/>
      <c r="FC90" s="84"/>
      <c r="FD90" s="84"/>
      <c r="FE90" s="84"/>
      <c r="FF90" s="84"/>
    </row>
    <row r="91" s="2" customFormat="1" ht="15" customHeight="1" hidden="1">
      <c r="A91" t="s" s="94">
        <v>183</v>
      </c>
      <c r="B91" s="95"/>
      <c r="C91" s="95"/>
      <c r="D91" s="96">
        <v>3</v>
      </c>
      <c r="E91" s="77">
        <v>4336</v>
      </c>
      <c r="F91" s="77">
        <v>39800</v>
      </c>
      <c r="G91" s="77">
        <v>965</v>
      </c>
      <c r="H91" s="77">
        <v>905</v>
      </c>
      <c r="I91" s="77">
        <v>3571</v>
      </c>
      <c r="J91" s="80">
        <v>2702</v>
      </c>
      <c r="K91" s="81">
        <v>1690</v>
      </c>
      <c r="L91" s="81">
        <v>1101</v>
      </c>
      <c r="M91" s="82"/>
      <c r="N91" s="82"/>
      <c r="O91" s="82"/>
      <c r="P91" t="s" s="91">
        <v>162</v>
      </c>
      <c r="Q91" s="83">
        <v>34</v>
      </c>
      <c r="R91" t="s" s="86">
        <v>184</v>
      </c>
      <c r="S91" s="14">
        <v>61.2</v>
      </c>
      <c r="T91" s="2">
        <v>6724129</v>
      </c>
      <c r="U91" t="s" s="86">
        <v>164</v>
      </c>
      <c r="V91" s="14">
        <v>56.9</v>
      </c>
      <c r="W91" s="14">
        <v>50.5</v>
      </c>
      <c r="X91" s="14">
        <v>43.5</v>
      </c>
      <c r="Y91" s="14">
        <v>35.2</v>
      </c>
      <c r="Z91" s="14">
        <v>3.28</v>
      </c>
      <c r="AA91" s="14">
        <v>2.49</v>
      </c>
      <c r="AB91" s="14">
        <v>1.81</v>
      </c>
      <c r="AC91" s="14">
        <v>1.41</v>
      </c>
      <c r="AD91" s="14">
        <v>1.09</v>
      </c>
      <c r="AE91" s="14">
        <v>0.78</v>
      </c>
      <c r="AF91" s="14">
        <v>2.65</v>
      </c>
      <c r="AG91" s="14">
        <v>1.97</v>
      </c>
      <c r="AH91" s="14">
        <v>1.41</v>
      </c>
      <c r="AI91" s="14">
        <v>1.09</v>
      </c>
      <c r="AJ91" s="14">
        <v>0.8</v>
      </c>
      <c r="AK91" s="14">
        <v>0.58</v>
      </c>
      <c r="AL91" s="14">
        <v>1.98</v>
      </c>
      <c r="AM91" s="14">
        <v>1.48</v>
      </c>
      <c r="AN91" s="14">
        <v>1.14</v>
      </c>
      <c r="AO91" s="14">
        <v>0.88</v>
      </c>
      <c r="AP91" s="14">
        <v>0.67</v>
      </c>
      <c r="AQ91" s="14">
        <v>0.48</v>
      </c>
      <c r="AR91" s="14">
        <v>1.16</v>
      </c>
      <c r="AS91" t="s" s="86">
        <v>185</v>
      </c>
      <c r="AT91" t="s" s="86">
        <v>165</v>
      </c>
      <c r="AU91" t="s" s="86">
        <v>165</v>
      </c>
      <c r="AV91" t="s" s="86">
        <v>165</v>
      </c>
      <c r="AW91" t="s" s="86">
        <v>165</v>
      </c>
      <c r="AX91" s="14">
        <v>0.72</v>
      </c>
      <c r="AY91" t="s" s="86">
        <v>186</v>
      </c>
      <c r="AZ91" t="s" s="86">
        <v>165</v>
      </c>
      <c r="BA91" t="s" s="86">
        <v>165</v>
      </c>
      <c r="BB91" t="s" s="86">
        <v>165</v>
      </c>
      <c r="BC91" t="s" s="86">
        <v>165</v>
      </c>
      <c r="BD91" s="14"/>
      <c r="BE91" s="14"/>
      <c r="BF91" s="14"/>
      <c r="BG91" s="14"/>
      <c r="BH91" s="14"/>
      <c r="BI91" s="14"/>
      <c r="BJ91" s="14"/>
      <c r="BK91" s="14">
        <v>1.2</v>
      </c>
      <c r="BL91" s="14"/>
      <c r="BM91" s="84"/>
      <c r="BN91" s="84">
        <v>320</v>
      </c>
      <c r="BO91" s="84">
        <v>3</v>
      </c>
      <c r="BP91" s="84">
        <v>14</v>
      </c>
      <c r="BQ91" s="84">
        <v>5</v>
      </c>
      <c r="BR91" s="84" cm="1">
        <f t="array" ref="BR91">BO91*BN91*BP91/BQ91/1000</f>
        <v>2.688</v>
      </c>
      <c r="BS91" s="84" cm="1">
        <f t="array" ref="BS91">BO91*BP91/BQ91</f>
        <v>8.4</v>
      </c>
      <c r="BT91" s="84"/>
      <c r="BU91" t="s" s="73">
        <v>187</v>
      </c>
      <c r="BV91" s="84">
        <v>840</v>
      </c>
      <c r="BW91" t="s" s="73">
        <v>188</v>
      </c>
      <c r="BX91" s="97">
        <v>6724120</v>
      </c>
      <c r="BY91" t="s" s="73">
        <v>189</v>
      </c>
      <c r="BZ91" s="97">
        <v>6724111</v>
      </c>
      <c r="CA91" t="s" s="98">
        <v>190</v>
      </c>
      <c r="CB91" s="99">
        <v>6724125</v>
      </c>
      <c r="CC91" t="s" s="98">
        <v>191</v>
      </c>
      <c r="CD91" s="99">
        <v>6724115</v>
      </c>
      <c r="CE91" t="s" s="100">
        <v>106</v>
      </c>
      <c r="CF91" s="101"/>
      <c r="CG91" t="s" s="102">
        <v>83</v>
      </c>
      <c r="CH91" s="103"/>
      <c r="CI91" t="s" s="73">
        <v>173</v>
      </c>
      <c r="CJ91" t="s" s="73">
        <v>174</v>
      </c>
      <c r="CK91" t="s" s="73">
        <v>175</v>
      </c>
      <c r="CL91" t="s" s="73">
        <v>176</v>
      </c>
      <c r="CM91" t="s" s="73">
        <v>192</v>
      </c>
      <c r="CN91" s="2">
        <v>6729997</v>
      </c>
      <c r="CO91" t="s" s="73">
        <v>193</v>
      </c>
      <c r="CP91" s="2">
        <v>6724099</v>
      </c>
      <c r="CQ91" s="2">
        <v>6720491</v>
      </c>
      <c r="CU91" s="84"/>
      <c r="CV91" s="84"/>
      <c r="CW91" s="84"/>
      <c r="CX91" s="84"/>
      <c r="CY91" s="84"/>
      <c r="CZ91" s="84"/>
      <c r="DA91" s="84"/>
      <c r="DB91" s="84"/>
      <c r="DC91" s="84"/>
      <c r="DD91" s="84"/>
      <c r="DE91" s="84"/>
      <c r="DF91" s="84"/>
      <c r="DG91" s="84"/>
      <c r="DH91" s="84"/>
      <c r="DI91" s="84"/>
      <c r="DJ91" s="84"/>
      <c r="DK91" s="84"/>
      <c r="DL91" s="84"/>
      <c r="DM91" s="84"/>
      <c r="DN91" s="84"/>
      <c r="DO91" s="84"/>
      <c r="DP91" s="84"/>
      <c r="DQ91" s="84"/>
      <c r="DR91" s="84"/>
      <c r="DS91" s="84"/>
      <c r="DT91" s="84"/>
      <c r="DU91" s="84"/>
      <c r="DV91" s="84"/>
      <c r="DW91" s="84"/>
      <c r="DX91" s="84"/>
      <c r="DY91" s="84"/>
      <c r="DZ91" s="84"/>
      <c r="EA91" s="84"/>
      <c r="EB91" s="84"/>
      <c r="EC91" s="84"/>
      <c r="ED91" s="84"/>
      <c r="EE91" s="84"/>
      <c r="EF91" s="84"/>
      <c r="EG91" s="84"/>
      <c r="EH91" s="84"/>
      <c r="EI91" s="84"/>
      <c r="EJ91" s="84"/>
      <c r="EK91" s="84"/>
      <c r="EL91" s="84"/>
      <c r="EM91" s="84"/>
      <c r="EN91" s="84"/>
      <c r="EO91" s="84"/>
      <c r="EP91" s="84"/>
      <c r="EQ91" s="84"/>
      <c r="ER91" s="84"/>
      <c r="ES91" s="84"/>
      <c r="ET91" s="84"/>
      <c r="EU91" s="84"/>
      <c r="EV91" s="84"/>
      <c r="EW91" s="84"/>
      <c r="EX91" s="84"/>
      <c r="EY91" s="84"/>
      <c r="EZ91" s="84"/>
      <c r="FA91" s="84"/>
      <c r="FB91" s="84"/>
      <c r="FC91" s="84"/>
      <c r="FD91" s="84"/>
      <c r="FE91" s="84"/>
      <c r="FF91" s="84"/>
    </row>
    <row r="92" s="2" customFormat="1" ht="15" customHeight="1" hidden="1">
      <c r="A92" t="s" s="94">
        <v>194</v>
      </c>
      <c r="B92" s="95"/>
      <c r="C92" s="95"/>
      <c r="D92" s="96">
        <v>4</v>
      </c>
      <c r="E92" s="77">
        <v>5839</v>
      </c>
      <c r="F92" s="77">
        <v>53000</v>
      </c>
      <c r="G92" s="77">
        <v>845</v>
      </c>
      <c r="H92" s="77">
        <v>830</v>
      </c>
      <c r="I92" s="77">
        <v>5261</v>
      </c>
      <c r="J92" s="80">
        <v>4171</v>
      </c>
      <c r="K92" s="81">
        <v>2343</v>
      </c>
      <c r="L92" s="81">
        <v>1568</v>
      </c>
      <c r="M92" s="82"/>
      <c r="N92" s="82"/>
      <c r="O92" s="82"/>
      <c r="P92" t="s" s="91">
        <v>195</v>
      </c>
      <c r="Q92" s="83">
        <v>45</v>
      </c>
      <c r="R92" t="s" s="86">
        <v>196</v>
      </c>
      <c r="S92" s="14">
        <v>64.2</v>
      </c>
      <c r="T92" s="2">
        <v>6724130</v>
      </c>
      <c r="U92" s="14"/>
      <c r="V92" s="14">
        <v>62.4</v>
      </c>
      <c r="W92" s="14">
        <v>57.5</v>
      </c>
      <c r="X92" s="14">
        <v>53.2</v>
      </c>
      <c r="Y92" s="14">
        <v>48.9</v>
      </c>
      <c r="Z92" s="14">
        <v>3.6</v>
      </c>
      <c r="AA92" s="14">
        <v>2.89</v>
      </c>
      <c r="AB92" s="14">
        <v>2.11</v>
      </c>
      <c r="AC92" s="14">
        <v>1.59</v>
      </c>
      <c r="AD92" s="14">
        <v>1.2</v>
      </c>
      <c r="AE92" s="14">
        <v>0.85</v>
      </c>
      <c r="AF92" s="14">
        <v>3.15</v>
      </c>
      <c r="AG92" s="14">
        <v>2.52</v>
      </c>
      <c r="AH92" s="14">
        <v>1.8</v>
      </c>
      <c r="AI92" s="14">
        <v>1.32</v>
      </c>
      <c r="AJ92" s="14">
        <v>0.95</v>
      </c>
      <c r="AK92" s="14">
        <v>0.65</v>
      </c>
      <c r="AL92" s="14">
        <v>2.52</v>
      </c>
      <c r="AM92" s="14">
        <v>2.05</v>
      </c>
      <c r="AN92" s="14">
        <v>1.51</v>
      </c>
      <c r="AO92" s="14">
        <v>1.1</v>
      </c>
      <c r="AP92" s="14">
        <v>0.78</v>
      </c>
      <c r="AQ92" s="14">
        <v>0.55</v>
      </c>
      <c r="AR92" s="14">
        <v>1.38</v>
      </c>
      <c r="AS92" t="s" s="86">
        <v>197</v>
      </c>
      <c r="AT92" t="s" s="86">
        <v>165</v>
      </c>
      <c r="AU92" t="s" s="86">
        <v>165</v>
      </c>
      <c r="AV92" t="s" s="86">
        <v>165</v>
      </c>
      <c r="AW92" t="s" s="86">
        <v>165</v>
      </c>
      <c r="AX92" s="14">
        <v>0.91</v>
      </c>
      <c r="AY92" t="s" s="86">
        <v>198</v>
      </c>
      <c r="AZ92" t="s" s="86">
        <v>165</v>
      </c>
      <c r="BA92" t="s" s="86">
        <v>165</v>
      </c>
      <c r="BB92" t="s" s="86">
        <v>165</v>
      </c>
      <c r="BC92" t="s" s="86">
        <v>165</v>
      </c>
      <c r="BD92" s="14"/>
      <c r="BE92" s="14"/>
      <c r="BF92" s="14"/>
      <c r="BG92" s="14"/>
      <c r="BH92" s="14"/>
      <c r="BI92" s="14"/>
      <c r="BJ92" s="14"/>
      <c r="BK92" s="14">
        <v>2.2</v>
      </c>
      <c r="BL92" s="14"/>
      <c r="BM92" s="84"/>
      <c r="BN92" s="84"/>
      <c r="BO92" s="84"/>
      <c r="BP92" s="84"/>
      <c r="BQ92" s="84"/>
      <c r="BR92" s="84"/>
      <c r="BS92" s="84"/>
      <c r="BT92" s="84"/>
      <c r="BU92" t="s" s="73">
        <v>199</v>
      </c>
      <c r="BV92" s="84">
        <v>1015</v>
      </c>
      <c r="BW92" t="s" s="73">
        <v>200</v>
      </c>
      <c r="BX92" s="97">
        <v>6724121</v>
      </c>
      <c r="BY92" t="s" s="73">
        <v>201</v>
      </c>
      <c r="BZ92" s="97">
        <v>6724112</v>
      </c>
      <c r="CA92" t="s" s="98">
        <v>202</v>
      </c>
      <c r="CB92" s="99">
        <v>6724126</v>
      </c>
      <c r="CC92" t="s" s="98">
        <v>203</v>
      </c>
      <c r="CD92" s="99">
        <v>6724117</v>
      </c>
      <c r="CE92" t="s" s="100">
        <v>106</v>
      </c>
      <c r="CF92" s="101"/>
      <c r="CG92" t="s" s="102">
        <v>83</v>
      </c>
      <c r="CH92" s="103"/>
      <c r="CI92" t="s" s="73">
        <v>173</v>
      </c>
      <c r="CJ92" t="s" s="73">
        <v>174</v>
      </c>
      <c r="CK92" t="s" s="73">
        <v>175</v>
      </c>
      <c r="CL92" t="s" s="73">
        <v>176</v>
      </c>
      <c r="CM92" t="s" s="73">
        <v>192</v>
      </c>
      <c r="CN92" s="2">
        <v>6729997</v>
      </c>
      <c r="CO92" t="s" s="73">
        <v>204</v>
      </c>
      <c r="CP92" s="2">
        <v>6724100</v>
      </c>
      <c r="CQ92" s="2">
        <v>6720492</v>
      </c>
      <c r="CU92" s="84"/>
      <c r="CV92" s="84"/>
      <c r="CW92" s="84"/>
      <c r="CX92" s="84"/>
      <c r="CY92" s="84"/>
      <c r="CZ92" s="84"/>
      <c r="DA92" s="84"/>
      <c r="DB92" s="84"/>
      <c r="DC92" s="84"/>
      <c r="DD92" s="84"/>
      <c r="DE92" s="84"/>
      <c r="DF92" s="84"/>
      <c r="DG92" s="84"/>
      <c r="DH92" s="84"/>
      <c r="DI92" s="84"/>
      <c r="DJ92" s="84"/>
      <c r="DK92" s="84"/>
      <c r="DL92" s="84"/>
      <c r="DM92" s="84"/>
      <c r="DN92" s="84"/>
      <c r="DO92" s="84"/>
      <c r="DP92" s="84"/>
      <c r="DQ92" s="84"/>
      <c r="DR92" s="84"/>
      <c r="DS92" s="84"/>
      <c r="DT92" s="84"/>
      <c r="DU92" s="84"/>
      <c r="DV92" s="84"/>
      <c r="DW92" s="84"/>
      <c r="DX92" s="84"/>
      <c r="DY92" s="84"/>
      <c r="DZ92" s="84"/>
      <c r="EA92" s="84"/>
      <c r="EB92" s="84"/>
      <c r="EC92" s="84"/>
      <c r="ED92" s="84"/>
      <c r="EE92" s="84"/>
      <c r="EF92" s="84"/>
      <c r="EG92" s="84"/>
      <c r="EH92" s="84"/>
      <c r="EI92" s="84"/>
      <c r="EJ92" s="84"/>
      <c r="EK92" s="84"/>
      <c r="EL92" s="84"/>
      <c r="EM92" s="84"/>
      <c r="EN92" s="84"/>
      <c r="EO92" s="84"/>
      <c r="EP92" s="84"/>
      <c r="EQ92" s="84"/>
      <c r="ER92" s="84"/>
      <c r="ES92" s="84"/>
      <c r="ET92" s="84"/>
      <c r="EU92" s="84"/>
      <c r="EV92" s="84"/>
      <c r="EW92" s="84"/>
      <c r="EX92" s="84"/>
      <c r="EY92" s="84"/>
      <c r="EZ92" s="84"/>
      <c r="FA92" s="84"/>
      <c r="FB92" s="84"/>
      <c r="FC92" s="84"/>
      <c r="FD92" s="84"/>
      <c r="FE92" s="84"/>
      <c r="FF92" s="84"/>
    </row>
    <row r="93" s="2" customFormat="1" ht="15" customHeight="1" hidden="1">
      <c r="A93" s="104"/>
      <c r="B93" s="95"/>
      <c r="C93" s="95"/>
      <c r="E93" s="77"/>
      <c r="F93" s="77"/>
      <c r="G93" s="77"/>
      <c r="H93" s="77"/>
      <c r="I93" s="77"/>
      <c r="J93" s="80"/>
      <c r="K93" s="81"/>
      <c r="L93" s="81"/>
      <c r="M93" s="82"/>
      <c r="N93" s="82"/>
      <c r="O93" s="82"/>
      <c r="P93" s="82"/>
      <c r="Q93" s="83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14"/>
      <c r="BG93" s="14"/>
      <c r="BH93" s="14"/>
      <c r="BI93" s="14"/>
      <c r="BJ93" s="14"/>
      <c r="BK93" s="14"/>
      <c r="BL93" s="14"/>
      <c r="BM93" s="84"/>
      <c r="BN93" s="84"/>
      <c r="BO93" s="84"/>
      <c r="BP93" s="84"/>
      <c r="BQ93" s="84"/>
      <c r="BR93" s="84"/>
      <c r="BS93" s="84"/>
      <c r="BT93" s="84"/>
      <c r="BU93" s="84"/>
      <c r="BV93" s="84"/>
      <c r="BW93" s="84"/>
      <c r="BX93" s="97"/>
      <c r="BY93" s="84"/>
      <c r="BZ93" s="97"/>
      <c r="CA93" s="105"/>
      <c r="CB93" s="99"/>
      <c r="CC93" s="105"/>
      <c r="CD93" s="99"/>
      <c r="CE93" s="101"/>
      <c r="CF93" s="101"/>
      <c r="CG93" s="103"/>
      <c r="CH93" s="103"/>
      <c r="CI93" s="84"/>
      <c r="CU93" s="84"/>
      <c r="CV93" s="84"/>
      <c r="CW93" s="84"/>
      <c r="CX93" s="84"/>
      <c r="CY93" s="84"/>
      <c r="CZ93" s="84"/>
      <c r="DA93" s="84"/>
      <c r="DB93" s="84"/>
      <c r="DC93" s="84"/>
      <c r="DD93" s="84"/>
      <c r="DE93" s="84"/>
      <c r="DF93" s="84"/>
      <c r="DG93" s="84"/>
      <c r="DH93" s="84"/>
      <c r="DI93" s="84"/>
      <c r="DJ93" s="84"/>
      <c r="DK93" s="84"/>
      <c r="DL93" s="84"/>
      <c r="DM93" s="84"/>
      <c r="DN93" s="84"/>
      <c r="DO93" s="84"/>
      <c r="DP93" s="84"/>
      <c r="DQ93" s="84"/>
      <c r="DR93" s="84"/>
      <c r="DS93" s="84"/>
      <c r="DT93" s="84"/>
      <c r="DU93" s="84"/>
      <c r="DV93" s="84"/>
      <c r="DW93" s="84"/>
      <c r="DX93" s="84"/>
      <c r="DY93" s="84"/>
      <c r="DZ93" s="84"/>
      <c r="EA93" s="84"/>
      <c r="EB93" s="84"/>
      <c r="EC93" s="84"/>
      <c r="ED93" s="84"/>
      <c r="EE93" s="84"/>
      <c r="EF93" s="84"/>
      <c r="EG93" s="84"/>
      <c r="EH93" s="84"/>
      <c r="EI93" s="84"/>
      <c r="EJ93" s="84"/>
      <c r="EK93" s="84"/>
      <c r="EL93" s="84"/>
      <c r="EM93" s="84"/>
      <c r="EN93" s="84"/>
      <c r="EO93" s="84"/>
      <c r="EP93" s="84"/>
      <c r="EQ93" s="84"/>
      <c r="ER93" s="84"/>
      <c r="ES93" s="84"/>
      <c r="ET93" s="84"/>
      <c r="EU93" s="84"/>
      <c r="EV93" s="84"/>
      <c r="EW93" s="84"/>
      <c r="EX93" s="84"/>
      <c r="EY93" s="84"/>
      <c r="EZ93" s="84"/>
      <c r="FA93" s="84"/>
      <c r="FB93" s="84"/>
      <c r="FC93" s="84"/>
      <c r="FD93" s="84"/>
      <c r="FE93" s="84"/>
      <c r="FF93" s="84"/>
    </row>
    <row r="94" s="2" customFormat="1" ht="15" customHeight="1" hidden="1">
      <c r="A94" t="s" s="94">
        <v>205</v>
      </c>
      <c r="B94" s="95"/>
      <c r="C94" s="95"/>
      <c r="D94" s="96">
        <v>6</v>
      </c>
      <c r="E94" s="77">
        <v>1154</v>
      </c>
      <c r="F94" s="77">
        <v>16000</v>
      </c>
      <c r="G94" s="77">
        <v>1650</v>
      </c>
      <c r="H94" s="77">
        <v>1075</v>
      </c>
      <c r="I94" s="77">
        <v>1062</v>
      </c>
      <c r="J94" s="80">
        <v>920</v>
      </c>
      <c r="K94" s="81">
        <v>618</v>
      </c>
      <c r="L94" s="81">
        <v>278</v>
      </c>
      <c r="M94" s="82"/>
      <c r="N94" s="82"/>
      <c r="O94" s="82"/>
      <c r="P94" t="s" s="91">
        <v>162</v>
      </c>
      <c r="Q94" s="83">
        <v>18</v>
      </c>
      <c r="R94" t="s" s="86">
        <v>164</v>
      </c>
      <c r="S94" s="14">
        <v>51.4</v>
      </c>
      <c r="T94" t="s" s="86">
        <v>164</v>
      </c>
      <c r="U94" t="s" s="86">
        <v>164</v>
      </c>
      <c r="V94" s="14">
        <v>48.6</v>
      </c>
      <c r="W94" s="14">
        <v>45.1</v>
      </c>
      <c r="X94" s="14">
        <v>39.4</v>
      </c>
      <c r="Y94" s="14">
        <v>27.7</v>
      </c>
      <c r="Z94" s="14">
        <v>1.96</v>
      </c>
      <c r="AA94" s="14">
        <v>1.28</v>
      </c>
      <c r="AB94" s="14">
        <v>0.97</v>
      </c>
      <c r="AC94" s="14">
        <v>0.75</v>
      </c>
      <c r="AD94" s="14">
        <v>0.54</v>
      </c>
      <c r="AE94" t="s" s="86">
        <v>165</v>
      </c>
      <c r="AF94" s="14">
        <v>1.76</v>
      </c>
      <c r="AG94" s="14">
        <v>1.14</v>
      </c>
      <c r="AH94" s="14">
        <v>0.82</v>
      </c>
      <c r="AI94" s="14">
        <v>0.58</v>
      </c>
      <c r="AJ94" s="14">
        <v>0.4</v>
      </c>
      <c r="AK94" t="s" s="86">
        <v>165</v>
      </c>
      <c r="AL94" s="14">
        <v>1.55</v>
      </c>
      <c r="AM94" s="14">
        <v>0.98</v>
      </c>
      <c r="AN94" s="14">
        <v>0.72</v>
      </c>
      <c r="AO94" s="14">
        <v>0.48</v>
      </c>
      <c r="AP94" t="s" s="86">
        <v>165</v>
      </c>
      <c r="AQ94" t="s" s="86">
        <v>165</v>
      </c>
      <c r="AR94" s="14">
        <v>0.96</v>
      </c>
      <c r="AS94" t="s" s="86">
        <v>206</v>
      </c>
      <c r="AT94" t="s" s="86">
        <v>165</v>
      </c>
      <c r="AU94" t="s" s="86">
        <v>165</v>
      </c>
      <c r="AV94" t="s" s="86">
        <v>165</v>
      </c>
      <c r="AW94" t="s" s="86">
        <v>165</v>
      </c>
      <c r="AX94" s="14">
        <v>0.58</v>
      </c>
      <c r="AY94" t="s" s="86">
        <v>207</v>
      </c>
      <c r="AZ94" t="s" s="86">
        <v>165</v>
      </c>
      <c r="BA94" t="s" s="86">
        <v>165</v>
      </c>
      <c r="BB94" t="s" s="86">
        <v>165</v>
      </c>
      <c r="BC94" t="s" s="86">
        <v>165</v>
      </c>
      <c r="BD94" s="14"/>
      <c r="BE94" s="14"/>
      <c r="BF94" s="14"/>
      <c r="BG94" s="14"/>
      <c r="BH94" s="14"/>
      <c r="BI94" s="14"/>
      <c r="BJ94" s="14"/>
      <c r="BK94" s="14">
        <v>0.35</v>
      </c>
      <c r="BL94" s="14"/>
      <c r="BM94" s="84"/>
      <c r="BN94" s="84">
        <v>370</v>
      </c>
      <c r="BO94" s="84">
        <v>1</v>
      </c>
      <c r="BP94" s="84">
        <v>16</v>
      </c>
      <c r="BQ94" s="84">
        <v>2</v>
      </c>
      <c r="BR94" s="84" cm="1">
        <f t="array" ref="BR94">BO94*BN94*BP94/BQ94/1000</f>
        <v>2.96</v>
      </c>
      <c r="BS94" s="84" cm="1">
        <f t="array" ref="BS94">BO94*BP94/BQ94</f>
        <v>8</v>
      </c>
      <c r="BT94" s="84"/>
      <c r="BU94" t="s" s="73">
        <v>168</v>
      </c>
      <c r="BV94" s="84">
        <v>660</v>
      </c>
      <c r="BW94" t="s" s="73">
        <v>169</v>
      </c>
      <c r="BX94" s="97">
        <v>6724118</v>
      </c>
      <c r="BY94" t="s" s="73">
        <v>170</v>
      </c>
      <c r="BZ94" s="97">
        <v>6724109</v>
      </c>
      <c r="CA94" t="s" s="98">
        <v>171</v>
      </c>
      <c r="CB94" s="99">
        <v>6724122</v>
      </c>
      <c r="CC94" t="s" s="98">
        <v>172</v>
      </c>
      <c r="CD94" s="99">
        <v>6724113</v>
      </c>
      <c r="CE94" t="s" s="100">
        <v>106</v>
      </c>
      <c r="CF94" s="101"/>
      <c r="CG94" t="s" s="102">
        <v>83</v>
      </c>
      <c r="CH94" s="103"/>
      <c r="CI94" t="s" s="73">
        <v>173</v>
      </c>
      <c r="CJ94" t="s" s="73">
        <v>174</v>
      </c>
      <c r="CK94" t="s" s="73">
        <v>175</v>
      </c>
      <c r="CL94" t="s" s="73">
        <v>176</v>
      </c>
      <c r="CM94" t="s" s="73">
        <v>69</v>
      </c>
      <c r="CN94" s="2">
        <v>6729995</v>
      </c>
      <c r="CO94" t="s" s="73">
        <v>177</v>
      </c>
      <c r="CP94" s="2">
        <v>6724097</v>
      </c>
      <c r="CQ94" s="2">
        <v>6724088</v>
      </c>
      <c r="CU94" s="84"/>
      <c r="CV94" s="84"/>
      <c r="CW94" s="84"/>
      <c r="CX94" s="84"/>
      <c r="CY94" s="84"/>
      <c r="CZ94" s="84"/>
      <c r="DA94" s="84"/>
      <c r="DB94" s="84"/>
      <c r="DC94" s="84"/>
      <c r="DD94" s="84"/>
      <c r="DE94" s="84"/>
      <c r="DF94" s="84"/>
      <c r="DG94" s="84"/>
      <c r="DH94" s="84"/>
      <c r="DI94" s="84"/>
      <c r="DJ94" s="84"/>
      <c r="DK94" s="84"/>
      <c r="DL94" s="84"/>
      <c r="DM94" s="84"/>
      <c r="DN94" s="84"/>
      <c r="DO94" s="84"/>
      <c r="DP94" s="84"/>
      <c r="DQ94" s="84"/>
      <c r="DR94" s="84"/>
      <c r="DS94" s="84"/>
      <c r="DT94" s="84"/>
      <c r="DU94" s="84"/>
      <c r="DV94" s="84"/>
      <c r="DW94" s="84"/>
      <c r="DX94" s="84"/>
      <c r="DY94" s="84"/>
      <c r="DZ94" s="84"/>
      <c r="EA94" s="84"/>
      <c r="EB94" s="84"/>
      <c r="EC94" s="84"/>
      <c r="ED94" s="84"/>
      <c r="EE94" s="84"/>
      <c r="EF94" s="84"/>
      <c r="EG94" s="84"/>
      <c r="EH94" s="84"/>
      <c r="EI94" s="84"/>
      <c r="EJ94" s="84"/>
      <c r="EK94" s="84"/>
      <c r="EL94" s="84"/>
      <c r="EM94" s="84"/>
      <c r="EN94" s="84"/>
      <c r="EO94" s="84"/>
      <c r="EP94" s="84"/>
      <c r="EQ94" s="84"/>
      <c r="ER94" s="84"/>
      <c r="ES94" s="84"/>
      <c r="ET94" s="84"/>
      <c r="EU94" s="84"/>
      <c r="EV94" s="84"/>
      <c r="EW94" s="84"/>
      <c r="EX94" s="84"/>
      <c r="EY94" s="84"/>
      <c r="EZ94" s="84"/>
      <c r="FA94" s="84"/>
      <c r="FB94" s="84"/>
      <c r="FC94" s="84"/>
      <c r="FD94" s="84"/>
      <c r="FE94" s="84"/>
      <c r="FF94" s="84"/>
    </row>
    <row r="95" s="2" customFormat="1" ht="15" customHeight="1" hidden="1">
      <c r="A95" t="s" s="94">
        <v>208</v>
      </c>
      <c r="B95" s="95"/>
      <c r="C95" s="95"/>
      <c r="D95" s="96">
        <v>7</v>
      </c>
      <c r="E95" s="77">
        <v>1981</v>
      </c>
      <c r="F95" s="77">
        <v>26500</v>
      </c>
      <c r="G95" s="77">
        <v>1540</v>
      </c>
      <c r="H95" s="77">
        <v>990</v>
      </c>
      <c r="I95" s="77">
        <v>1733</v>
      </c>
      <c r="J95" s="80">
        <v>1310</v>
      </c>
      <c r="K95" s="81">
        <v>883</v>
      </c>
      <c r="L95" s="81">
        <v>538</v>
      </c>
      <c r="M95" s="82"/>
      <c r="N95" s="82"/>
      <c r="O95" s="82"/>
      <c r="P95" t="s" s="91">
        <v>162</v>
      </c>
      <c r="Q95" s="83">
        <v>24</v>
      </c>
      <c r="R95" t="s" s="86">
        <v>164</v>
      </c>
      <c r="S95" s="14">
        <v>55.1</v>
      </c>
      <c r="T95" t="s" s="86">
        <v>164</v>
      </c>
      <c r="U95" t="s" s="86">
        <v>164</v>
      </c>
      <c r="V95" s="14">
        <v>52.9</v>
      </c>
      <c r="W95" s="14">
        <v>47</v>
      </c>
      <c r="X95" s="14">
        <v>39.7</v>
      </c>
      <c r="Y95" s="14">
        <v>30</v>
      </c>
      <c r="Z95" s="14">
        <v>1.88</v>
      </c>
      <c r="AA95" s="14">
        <v>1.5</v>
      </c>
      <c r="AB95" s="14">
        <v>1.09</v>
      </c>
      <c r="AC95" s="14">
        <v>0.78</v>
      </c>
      <c r="AD95" s="14">
        <v>0.54</v>
      </c>
      <c r="AE95" t="s" s="86">
        <v>165</v>
      </c>
      <c r="AF95" s="14">
        <v>1.69</v>
      </c>
      <c r="AG95" s="14">
        <v>1.28</v>
      </c>
      <c r="AH95" s="14">
        <v>0.92</v>
      </c>
      <c r="AI95" s="14">
        <v>0.64</v>
      </c>
      <c r="AJ95" s="14">
        <v>0.41</v>
      </c>
      <c r="AK95" t="s" s="86">
        <v>165</v>
      </c>
      <c r="AL95" s="14">
        <v>1.34</v>
      </c>
      <c r="AM95" s="14">
        <v>1.01</v>
      </c>
      <c r="AN95" s="14">
        <v>0.72</v>
      </c>
      <c r="AO95" s="14">
        <v>0.51</v>
      </c>
      <c r="AP95" t="s" s="86">
        <v>165</v>
      </c>
      <c r="AQ95" t="s" s="86">
        <v>165</v>
      </c>
      <c r="AR95" s="14">
        <v>0.88</v>
      </c>
      <c r="AS95" s="14">
        <v>0.65</v>
      </c>
      <c r="AT95" t="s" s="86">
        <v>165</v>
      </c>
      <c r="AU95" t="s" s="86">
        <v>165</v>
      </c>
      <c r="AV95" t="s" s="86">
        <v>165</v>
      </c>
      <c r="AW95" t="s" s="86">
        <v>165</v>
      </c>
      <c r="AX95" s="14">
        <v>0.55</v>
      </c>
      <c r="AY95" s="14">
        <v>0.46</v>
      </c>
      <c r="AZ95" t="s" s="86">
        <v>165</v>
      </c>
      <c r="BA95" t="s" s="86">
        <v>165</v>
      </c>
      <c r="BB95" t="s" s="86">
        <v>165</v>
      </c>
      <c r="BC95" t="s" s="86">
        <v>165</v>
      </c>
      <c r="BD95" s="14"/>
      <c r="BE95" s="14"/>
      <c r="BF95" s="14"/>
      <c r="BG95" s="14"/>
      <c r="BH95" s="14"/>
      <c r="BI95" s="14"/>
      <c r="BJ95" s="14"/>
      <c r="BK95" s="14">
        <v>0.6</v>
      </c>
      <c r="BL95" s="14"/>
      <c r="BM95" s="84"/>
      <c r="BN95" s="84">
        <v>370</v>
      </c>
      <c r="BO95" s="84">
        <v>2</v>
      </c>
      <c r="BP95" s="84">
        <v>16</v>
      </c>
      <c r="BQ95" s="84">
        <v>4</v>
      </c>
      <c r="BR95" s="84" cm="1">
        <f t="array" ref="BR95">BO95*BN95*BP95/BQ95/1000</f>
        <v>2.96</v>
      </c>
      <c r="BS95" s="84" cm="1">
        <f t="array" ref="BS95">BO95*BP95/BQ95</f>
        <v>8</v>
      </c>
      <c r="BT95" s="84"/>
      <c r="BU95" t="s" s="73">
        <v>180</v>
      </c>
      <c r="BV95" s="84">
        <v>590</v>
      </c>
      <c r="BW95" t="s" s="73">
        <v>58</v>
      </c>
      <c r="BX95" s="97">
        <v>6724119</v>
      </c>
      <c r="BY95" t="s" s="73">
        <v>62</v>
      </c>
      <c r="BZ95" s="97">
        <v>6724110</v>
      </c>
      <c r="CA95" t="s" s="98">
        <v>181</v>
      </c>
      <c r="CB95" s="99">
        <v>6724123</v>
      </c>
      <c r="CC95" t="s" s="98">
        <v>182</v>
      </c>
      <c r="CD95" s="99">
        <v>6724114</v>
      </c>
      <c r="CE95" t="s" s="100">
        <v>106</v>
      </c>
      <c r="CF95" s="101"/>
      <c r="CG95" t="s" s="102">
        <v>83</v>
      </c>
      <c r="CH95" s="103"/>
      <c r="CI95" t="s" s="73">
        <v>173</v>
      </c>
      <c r="CJ95" t="s" s="73">
        <v>174</v>
      </c>
      <c r="CK95" t="s" s="73">
        <v>175</v>
      </c>
      <c r="CL95" t="s" s="73">
        <v>176</v>
      </c>
      <c r="CM95" t="s" s="73">
        <v>69</v>
      </c>
      <c r="CN95" s="2">
        <v>6729995</v>
      </c>
      <c r="CO95" t="s" s="73">
        <v>54</v>
      </c>
      <c r="CP95" s="2">
        <v>6724098</v>
      </c>
      <c r="CQ95" s="2">
        <v>6724089</v>
      </c>
      <c r="CU95" s="84"/>
      <c r="CV95" s="84"/>
      <c r="CW95" s="84"/>
      <c r="CX95" s="84"/>
      <c r="CY95" s="84"/>
      <c r="CZ95" s="84"/>
      <c r="DA95" s="84"/>
      <c r="DB95" s="84"/>
      <c r="DC95" s="84"/>
      <c r="DD95" s="84"/>
      <c r="DE95" s="84"/>
      <c r="DF95" s="84"/>
      <c r="DG95" s="84"/>
      <c r="DH95" s="84"/>
      <c r="DI95" s="84"/>
      <c r="DJ95" s="84"/>
      <c r="DK95" s="84"/>
      <c r="DL95" s="84"/>
      <c r="DM95" s="84"/>
      <c r="DN95" s="84"/>
      <c r="DO95" s="84"/>
      <c r="DP95" s="84"/>
      <c r="DQ95" s="84"/>
      <c r="DR95" s="84"/>
      <c r="DS95" s="84"/>
      <c r="DT95" s="84"/>
      <c r="DU95" s="84"/>
      <c r="DV95" s="84"/>
      <c r="DW95" s="84"/>
      <c r="DX95" s="84"/>
      <c r="DY95" s="84"/>
      <c r="DZ95" s="84"/>
      <c r="EA95" s="84"/>
      <c r="EB95" s="84"/>
      <c r="EC95" s="84"/>
      <c r="ED95" s="84"/>
      <c r="EE95" s="84"/>
      <c r="EF95" s="84"/>
      <c r="EG95" s="84"/>
      <c r="EH95" s="84"/>
      <c r="EI95" s="84"/>
      <c r="EJ95" s="84"/>
      <c r="EK95" s="84"/>
      <c r="EL95" s="84"/>
      <c r="EM95" s="84"/>
      <c r="EN95" s="84"/>
      <c r="EO95" s="84"/>
      <c r="EP95" s="84"/>
      <c r="EQ95" s="84"/>
      <c r="ER95" s="84"/>
      <c r="ES95" s="84"/>
      <c r="ET95" s="84"/>
      <c r="EU95" s="84"/>
      <c r="EV95" s="84"/>
      <c r="EW95" s="84"/>
      <c r="EX95" s="84"/>
      <c r="EY95" s="84"/>
      <c r="EZ95" s="84"/>
      <c r="FA95" s="84"/>
      <c r="FB95" s="84"/>
      <c r="FC95" s="84"/>
      <c r="FD95" s="84"/>
      <c r="FE95" s="84"/>
      <c r="FF95" s="84"/>
    </row>
    <row r="96" s="2" customFormat="1" ht="15" customHeight="1" hidden="1">
      <c r="A96" t="s" s="94">
        <v>209</v>
      </c>
      <c r="B96" s="95"/>
      <c r="C96" s="95"/>
      <c r="D96" s="96">
        <v>8</v>
      </c>
      <c r="E96" s="77">
        <v>4054</v>
      </c>
      <c r="F96" s="77">
        <v>53000</v>
      </c>
      <c r="G96" s="77">
        <v>1460</v>
      </c>
      <c r="H96" s="77">
        <v>905</v>
      </c>
      <c r="I96" s="77">
        <v>3316</v>
      </c>
      <c r="J96" s="80">
        <v>2413</v>
      </c>
      <c r="K96" s="81">
        <v>1510</v>
      </c>
      <c r="L96" s="81">
        <v>1001</v>
      </c>
      <c r="M96" s="82"/>
      <c r="N96" s="82"/>
      <c r="O96" s="82"/>
      <c r="P96" t="s" s="91">
        <v>195</v>
      </c>
      <c r="Q96" s="83">
        <v>36</v>
      </c>
      <c r="R96" t="s" s="86">
        <v>164</v>
      </c>
      <c r="S96" s="14">
        <v>60.9</v>
      </c>
      <c r="T96" t="s" s="86">
        <v>164</v>
      </c>
      <c r="U96" t="s" s="86">
        <v>164</v>
      </c>
      <c r="V96" s="14">
        <v>55.8</v>
      </c>
      <c r="W96" s="14">
        <v>52.4</v>
      </c>
      <c r="X96" s="14">
        <v>45.6</v>
      </c>
      <c r="Y96" s="14">
        <v>33.4</v>
      </c>
      <c r="Z96" s="14">
        <v>2.62</v>
      </c>
      <c r="AA96" s="14">
        <v>2.12</v>
      </c>
      <c r="AB96" s="14">
        <v>1.65</v>
      </c>
      <c r="AC96" s="14">
        <v>1.27</v>
      </c>
      <c r="AD96" s="14">
        <v>0.89</v>
      </c>
      <c r="AE96" s="14">
        <v>0.54</v>
      </c>
      <c r="AF96" s="14">
        <v>2.04</v>
      </c>
      <c r="AG96" s="14">
        <v>1.61</v>
      </c>
      <c r="AH96" s="14">
        <v>1.22</v>
      </c>
      <c r="AI96" s="14">
        <v>0.89</v>
      </c>
      <c r="AJ96" s="14">
        <v>0.62</v>
      </c>
      <c r="AK96" t="s" s="86">
        <v>165</v>
      </c>
      <c r="AL96" s="14">
        <v>1.57</v>
      </c>
      <c r="AM96" s="14">
        <v>1.19</v>
      </c>
      <c r="AN96" s="14">
        <v>0.86</v>
      </c>
      <c r="AO96" s="14">
        <v>0.64</v>
      </c>
      <c r="AP96" s="14">
        <v>0.44</v>
      </c>
      <c r="AQ96" t="s" s="86">
        <v>165</v>
      </c>
      <c r="AR96" s="14">
        <v>1.01</v>
      </c>
      <c r="AS96" t="s" s="86">
        <v>210</v>
      </c>
      <c r="AT96" t="s" s="86">
        <v>165</v>
      </c>
      <c r="AU96" t="s" s="86">
        <v>165</v>
      </c>
      <c r="AV96" t="s" s="86">
        <v>165</v>
      </c>
      <c r="AW96" t="s" s="86">
        <v>165</v>
      </c>
      <c r="AX96" s="14">
        <v>0.59</v>
      </c>
      <c r="AY96" t="s" s="86">
        <v>211</v>
      </c>
      <c r="AZ96" t="s" s="86">
        <v>165</v>
      </c>
      <c r="BA96" t="s" s="86">
        <v>165</v>
      </c>
      <c r="BB96" t="s" s="86">
        <v>165</v>
      </c>
      <c r="BC96" t="s" s="86">
        <v>165</v>
      </c>
      <c r="BD96" s="14"/>
      <c r="BE96" s="14"/>
      <c r="BF96" s="14"/>
      <c r="BG96" s="14"/>
      <c r="BH96" s="14"/>
      <c r="BI96" s="14"/>
      <c r="BJ96" s="14"/>
      <c r="BK96" s="14">
        <v>1.2</v>
      </c>
      <c r="BL96" s="14"/>
      <c r="BM96" s="84"/>
      <c r="BN96" s="84">
        <v>370</v>
      </c>
      <c r="BO96" s="84">
        <v>3</v>
      </c>
      <c r="BP96" s="84">
        <v>16</v>
      </c>
      <c r="BQ96" s="84">
        <v>6</v>
      </c>
      <c r="BR96" s="84" cm="1">
        <f t="array" ref="BR96">BO96*BN96*BP96/BQ96/1000</f>
        <v>2.96</v>
      </c>
      <c r="BS96" s="84" cm="1">
        <f t="array" ref="BS96">BO96*BP96/BQ96</f>
        <v>8</v>
      </c>
      <c r="BT96" s="84"/>
      <c r="BU96" t="s" s="73">
        <v>187</v>
      </c>
      <c r="BV96" s="84">
        <v>840</v>
      </c>
      <c r="BW96" t="s" s="73">
        <v>188</v>
      </c>
      <c r="BX96" s="97">
        <v>6724120</v>
      </c>
      <c r="BY96" t="s" s="73">
        <v>189</v>
      </c>
      <c r="BZ96" s="97">
        <v>6724111</v>
      </c>
      <c r="CA96" t="s" s="98">
        <v>190</v>
      </c>
      <c r="CB96" s="99">
        <v>6724125</v>
      </c>
      <c r="CC96" t="s" s="98">
        <v>191</v>
      </c>
      <c r="CD96" s="99">
        <v>6724115</v>
      </c>
      <c r="CE96" t="s" s="100">
        <v>106</v>
      </c>
      <c r="CF96" s="101"/>
      <c r="CG96" t="s" s="102">
        <v>83</v>
      </c>
      <c r="CH96" s="103"/>
      <c r="CI96" t="s" s="73">
        <v>173</v>
      </c>
      <c r="CJ96" t="s" s="73">
        <v>174</v>
      </c>
      <c r="CK96" t="s" s="73">
        <v>175</v>
      </c>
      <c r="CL96" t="s" s="73">
        <v>176</v>
      </c>
      <c r="CM96" t="s" s="73">
        <v>192</v>
      </c>
      <c r="CN96" s="2">
        <v>6729997</v>
      </c>
      <c r="CO96" t="s" s="73">
        <v>193</v>
      </c>
      <c r="CP96" s="2">
        <v>6724099</v>
      </c>
      <c r="CQ96" s="2">
        <v>6724091</v>
      </c>
      <c r="CU96" s="84"/>
      <c r="CV96" s="84"/>
      <c r="CW96" s="84"/>
      <c r="CX96" s="84"/>
      <c r="CY96" s="84"/>
      <c r="CZ96" s="84"/>
      <c r="DA96" s="84"/>
      <c r="DB96" s="84"/>
      <c r="DC96" s="84"/>
      <c r="DD96" s="84"/>
      <c r="DE96" s="84"/>
      <c r="DF96" s="84"/>
      <c r="DG96" s="84"/>
      <c r="DH96" s="84"/>
      <c r="DI96" s="84"/>
      <c r="DJ96" s="84"/>
      <c r="DK96" s="84"/>
      <c r="DL96" s="84"/>
      <c r="DM96" s="84"/>
      <c r="DN96" s="84"/>
      <c r="DO96" s="84"/>
      <c r="DP96" s="84"/>
      <c r="DQ96" s="84"/>
      <c r="DR96" s="84"/>
      <c r="DS96" s="84"/>
      <c r="DT96" s="84"/>
      <c r="DU96" s="84"/>
      <c r="DV96" s="84"/>
      <c r="DW96" s="84"/>
      <c r="DX96" s="84"/>
      <c r="DY96" s="84"/>
      <c r="DZ96" s="84"/>
      <c r="EA96" s="84"/>
      <c r="EB96" s="84"/>
      <c r="EC96" s="84"/>
      <c r="ED96" s="84"/>
      <c r="EE96" s="84"/>
      <c r="EF96" s="84"/>
      <c r="EG96" s="84"/>
      <c r="EH96" s="84"/>
      <c r="EI96" s="84"/>
      <c r="EJ96" s="84"/>
      <c r="EK96" s="84"/>
      <c r="EL96" s="84"/>
      <c r="EM96" s="84"/>
      <c r="EN96" s="84"/>
      <c r="EO96" s="84"/>
      <c r="EP96" s="84"/>
      <c r="EQ96" s="84"/>
      <c r="ER96" s="84"/>
      <c r="ES96" s="84"/>
      <c r="ET96" s="84"/>
      <c r="EU96" s="84"/>
      <c r="EV96" s="84"/>
      <c r="EW96" s="84"/>
      <c r="EX96" s="84"/>
      <c r="EY96" s="84"/>
      <c r="EZ96" s="84"/>
      <c r="FA96" s="84"/>
      <c r="FB96" s="84"/>
      <c r="FC96" s="84"/>
      <c r="FD96" s="84"/>
      <c r="FE96" s="84"/>
      <c r="FF96" s="84"/>
    </row>
    <row r="97" s="2" customFormat="1" ht="15" customHeight="1" hidden="1">
      <c r="A97" t="s" s="94">
        <v>212</v>
      </c>
      <c r="B97" s="95"/>
      <c r="C97" s="95"/>
      <c r="D97" s="96">
        <v>9</v>
      </c>
      <c r="E97" s="77">
        <v>5261</v>
      </c>
      <c r="F97" s="77">
        <v>62500</v>
      </c>
      <c r="G97" s="77">
        <v>1330</v>
      </c>
      <c r="H97" s="77">
        <v>885</v>
      </c>
      <c r="I97" s="77">
        <v>4639</v>
      </c>
      <c r="J97" s="80">
        <v>3248</v>
      </c>
      <c r="K97" s="81">
        <v>1943</v>
      </c>
      <c r="L97" s="81">
        <v>1412</v>
      </c>
      <c r="M97" s="82"/>
      <c r="N97" s="82"/>
      <c r="O97" s="82"/>
      <c r="P97" t="s" s="91">
        <v>213</v>
      </c>
      <c r="Q97" s="83">
        <v>47</v>
      </c>
      <c r="R97" t="s" s="86">
        <v>164</v>
      </c>
      <c r="S97" s="14">
        <v>65.09999999999999</v>
      </c>
      <c r="T97" t="s" s="86">
        <v>164</v>
      </c>
      <c r="U97" s="14"/>
      <c r="V97" s="14">
        <v>62.5</v>
      </c>
      <c r="W97" s="14">
        <v>58.1</v>
      </c>
      <c r="X97" s="14">
        <v>53.5</v>
      </c>
      <c r="Y97" s="14">
        <v>43</v>
      </c>
      <c r="Z97" s="14">
        <v>2.94</v>
      </c>
      <c r="AA97" s="14">
        <v>2.26</v>
      </c>
      <c r="AB97" s="14">
        <v>1.79</v>
      </c>
      <c r="AC97" s="14">
        <v>1.36</v>
      </c>
      <c r="AD97" s="14">
        <v>0.95</v>
      </c>
      <c r="AE97" s="14">
        <v>0.5600000000000001</v>
      </c>
      <c r="AF97" s="14">
        <v>2.36</v>
      </c>
      <c r="AG97" s="14">
        <v>1.8</v>
      </c>
      <c r="AH97" s="14">
        <v>1.4</v>
      </c>
      <c r="AI97" s="14">
        <v>1.04</v>
      </c>
      <c r="AJ97" s="14">
        <v>0.72</v>
      </c>
      <c r="AK97" s="14">
        <v>0.42</v>
      </c>
      <c r="AL97" s="14">
        <v>1.78</v>
      </c>
      <c r="AM97" s="14">
        <v>1.35</v>
      </c>
      <c r="AN97" s="14">
        <v>1.02</v>
      </c>
      <c r="AO97" s="14">
        <v>0.77</v>
      </c>
      <c r="AP97" s="14">
        <v>0.55</v>
      </c>
      <c r="AQ97" t="s" s="86">
        <v>165</v>
      </c>
      <c r="AR97" s="14">
        <v>1.1</v>
      </c>
      <c r="AS97" t="s" s="86">
        <v>214</v>
      </c>
      <c r="AT97" t="s" s="86">
        <v>165</v>
      </c>
      <c r="AU97" t="s" s="86">
        <v>165</v>
      </c>
      <c r="AV97" t="s" s="86">
        <v>165</v>
      </c>
      <c r="AW97" t="s" s="86">
        <v>165</v>
      </c>
      <c r="AX97" s="14">
        <v>0.72</v>
      </c>
      <c r="AY97" t="s" s="86">
        <v>167</v>
      </c>
      <c r="AZ97" t="s" s="86">
        <v>165</v>
      </c>
      <c r="BA97" t="s" s="86">
        <v>165</v>
      </c>
      <c r="BB97" t="s" s="86">
        <v>165</v>
      </c>
      <c r="BC97" t="s" s="86">
        <v>165</v>
      </c>
      <c r="BD97" s="14"/>
      <c r="BE97" s="14"/>
      <c r="BF97" s="14"/>
      <c r="BG97" s="14"/>
      <c r="BH97" s="14"/>
      <c r="BI97" s="14"/>
      <c r="BJ97" s="14"/>
      <c r="BK97" s="14">
        <v>2.2</v>
      </c>
      <c r="BL97" s="14"/>
      <c r="BM97" s="84"/>
      <c r="BN97" s="84"/>
      <c r="BO97" s="84"/>
      <c r="BP97" s="84"/>
      <c r="BQ97" s="84"/>
      <c r="BR97" s="84"/>
      <c r="BS97" s="84"/>
      <c r="BT97" s="84"/>
      <c r="BU97" t="s" s="73">
        <v>199</v>
      </c>
      <c r="BV97" s="84">
        <v>1015</v>
      </c>
      <c r="BW97" t="s" s="73">
        <v>200</v>
      </c>
      <c r="BX97" s="97">
        <v>6724121</v>
      </c>
      <c r="BY97" t="s" s="73">
        <v>201</v>
      </c>
      <c r="BZ97" s="97">
        <v>6724112</v>
      </c>
      <c r="CA97" t="s" s="98">
        <v>202</v>
      </c>
      <c r="CB97" s="99">
        <v>6724126</v>
      </c>
      <c r="CC97" t="s" s="98">
        <v>203</v>
      </c>
      <c r="CD97" s="99">
        <v>6724117</v>
      </c>
      <c r="CE97" s="101"/>
      <c r="CF97" s="101"/>
      <c r="CG97" s="103"/>
      <c r="CH97" s="103"/>
      <c r="CI97" s="84"/>
      <c r="CM97" t="s" s="73">
        <v>192</v>
      </c>
      <c r="CN97" s="2">
        <v>6729997</v>
      </c>
      <c r="CO97" t="s" s="73">
        <v>204</v>
      </c>
      <c r="CP97" s="2">
        <v>6724100</v>
      </c>
      <c r="CQ97" s="2">
        <v>6724092</v>
      </c>
      <c r="CU97" s="84"/>
      <c r="CV97" s="84"/>
      <c r="CW97" s="84"/>
      <c r="CX97" s="84"/>
      <c r="CY97" s="84"/>
      <c r="CZ97" s="84"/>
      <c r="DA97" s="84"/>
      <c r="DB97" s="84"/>
      <c r="DC97" s="84"/>
      <c r="DD97" s="84"/>
      <c r="DE97" s="84"/>
      <c r="DF97" s="84"/>
      <c r="DG97" s="84"/>
      <c r="DH97" s="84"/>
      <c r="DI97" s="84"/>
      <c r="DJ97" s="84"/>
      <c r="DK97" s="84"/>
      <c r="DL97" s="84"/>
      <c r="DM97" s="84"/>
      <c r="DN97" s="84"/>
      <c r="DO97" s="84"/>
      <c r="DP97" s="84"/>
      <c r="DQ97" s="84"/>
      <c r="DR97" s="84"/>
      <c r="DS97" s="84"/>
      <c r="DT97" s="84"/>
      <c r="DU97" s="84"/>
      <c r="DV97" s="84"/>
      <c r="DW97" s="84"/>
      <c r="DX97" s="84"/>
      <c r="DY97" s="84"/>
      <c r="DZ97" s="84"/>
      <c r="EA97" s="84"/>
      <c r="EB97" s="84"/>
      <c r="EC97" s="84"/>
      <c r="ED97" s="84"/>
      <c r="EE97" s="84"/>
      <c r="EF97" s="84"/>
      <c r="EG97" s="84"/>
      <c r="EH97" s="84"/>
      <c r="EI97" s="84"/>
      <c r="EJ97" s="84"/>
      <c r="EK97" s="84"/>
      <c r="EL97" s="84"/>
      <c r="EM97" s="84"/>
      <c r="EN97" s="84"/>
      <c r="EO97" s="84"/>
      <c r="EP97" s="84"/>
      <c r="EQ97" s="84"/>
      <c r="ER97" s="84"/>
      <c r="ES97" s="84"/>
      <c r="ET97" s="84"/>
      <c r="EU97" s="84"/>
      <c r="EV97" s="84"/>
      <c r="EW97" s="84"/>
      <c r="EX97" s="84"/>
      <c r="EY97" s="84"/>
      <c r="EZ97" s="84"/>
      <c r="FA97" s="84"/>
      <c r="FB97" s="84"/>
      <c r="FC97" s="84"/>
      <c r="FD97" s="84"/>
      <c r="FE97" s="84"/>
      <c r="FF97" s="84"/>
    </row>
    <row r="98" s="2" customFormat="1" ht="15" customHeight="1" hidden="1">
      <c r="A98" s="104"/>
      <c r="B98" s="95"/>
      <c r="C98" s="95"/>
      <c r="E98" s="77"/>
      <c r="F98" s="77"/>
      <c r="G98" s="77"/>
      <c r="H98" s="77"/>
      <c r="I98" s="77"/>
      <c r="J98" s="80"/>
      <c r="K98" s="81"/>
      <c r="L98" s="81"/>
      <c r="M98" s="82"/>
      <c r="N98" s="82"/>
      <c r="O98" s="82"/>
      <c r="P98" s="82"/>
      <c r="Q98" s="83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4"/>
      <c r="AW98" s="14"/>
      <c r="AX98" s="14"/>
      <c r="AY98" s="14"/>
      <c r="AZ98" s="14"/>
      <c r="BA98" s="14"/>
      <c r="BB98" s="14"/>
      <c r="BC98" s="14"/>
      <c r="BD98" s="14"/>
      <c r="BE98" s="14"/>
      <c r="BF98" s="14"/>
      <c r="BG98" s="14"/>
      <c r="BH98" s="14"/>
      <c r="BI98" s="14"/>
      <c r="BJ98" s="14"/>
      <c r="BK98" s="14"/>
      <c r="BL98" s="14"/>
      <c r="BM98" s="84"/>
      <c r="BN98" s="84"/>
      <c r="BO98" s="84"/>
      <c r="BP98" s="84"/>
      <c r="BQ98" s="84"/>
      <c r="BR98" s="84"/>
      <c r="BS98" s="84"/>
      <c r="BT98" s="84"/>
      <c r="BU98" s="84"/>
      <c r="BV98" s="84"/>
      <c r="BW98" s="84"/>
      <c r="BX98" s="97"/>
      <c r="BY98" s="84"/>
      <c r="BZ98" s="97"/>
      <c r="CA98" s="84"/>
      <c r="CB98" s="97"/>
      <c r="CC98" s="84"/>
      <c r="CD98" s="97"/>
      <c r="CE98" s="101"/>
      <c r="CF98" s="101"/>
      <c r="CG98" s="103"/>
      <c r="CH98" s="103"/>
      <c r="CI98" s="84"/>
      <c r="CU98" s="84"/>
      <c r="CV98" s="84"/>
      <c r="CW98" s="84"/>
      <c r="CX98" s="84"/>
      <c r="CY98" s="84"/>
      <c r="CZ98" s="84"/>
      <c r="DA98" s="84"/>
      <c r="DB98" s="84"/>
      <c r="DC98" s="84"/>
      <c r="DD98" s="84"/>
      <c r="DE98" s="84"/>
      <c r="DF98" s="84"/>
      <c r="DG98" s="84"/>
      <c r="DH98" s="84"/>
      <c r="DI98" s="84"/>
      <c r="DJ98" s="84"/>
      <c r="DK98" s="84"/>
      <c r="DL98" s="84"/>
      <c r="DM98" s="84"/>
      <c r="DN98" s="84"/>
      <c r="DO98" s="84"/>
      <c r="DP98" s="84"/>
      <c r="DQ98" s="84"/>
      <c r="DR98" s="84"/>
      <c r="DS98" s="84"/>
      <c r="DT98" s="84"/>
      <c r="DU98" s="84"/>
      <c r="DV98" s="84"/>
      <c r="DW98" s="84"/>
      <c r="DX98" s="84"/>
      <c r="DY98" s="84"/>
      <c r="DZ98" s="84"/>
      <c r="EA98" s="84"/>
      <c r="EB98" s="84"/>
      <c r="EC98" s="84"/>
      <c r="ED98" s="84"/>
      <c r="EE98" s="84"/>
      <c r="EF98" s="84"/>
      <c r="EG98" s="84"/>
      <c r="EH98" s="84"/>
      <c r="EI98" s="84"/>
      <c r="EJ98" s="84"/>
      <c r="EK98" s="84"/>
      <c r="EL98" s="84"/>
      <c r="EM98" s="84"/>
      <c r="EN98" s="84"/>
      <c r="EO98" s="84"/>
      <c r="EP98" s="84"/>
      <c r="EQ98" s="84"/>
      <c r="ER98" s="84"/>
      <c r="ES98" s="84"/>
      <c r="ET98" s="84"/>
      <c r="EU98" s="84"/>
      <c r="EV98" s="84"/>
      <c r="EW98" s="84"/>
      <c r="EX98" s="84"/>
      <c r="EY98" s="84"/>
      <c r="EZ98" s="84"/>
      <c r="FA98" s="84"/>
      <c r="FB98" s="84"/>
      <c r="FC98" s="84"/>
      <c r="FD98" s="84"/>
      <c r="FE98" s="84"/>
      <c r="FF98" s="84"/>
    </row>
    <row r="99" s="2" customFormat="1" ht="15" customHeight="1" hidden="1">
      <c r="A99" t="s" s="94">
        <v>215</v>
      </c>
      <c r="B99" s="95"/>
      <c r="C99" s="95"/>
      <c r="D99" s="96">
        <v>11</v>
      </c>
      <c r="E99" s="77">
        <v>2275</v>
      </c>
      <c r="F99" s="77">
        <v>17000</v>
      </c>
      <c r="G99" s="77">
        <v>3050</v>
      </c>
      <c r="H99" s="77">
        <v>1930</v>
      </c>
      <c r="I99" s="77">
        <v>2090</v>
      </c>
      <c r="J99" s="80">
        <v>1760</v>
      </c>
      <c r="K99" s="81">
        <v>1160</v>
      </c>
      <c r="L99" s="81">
        <v>699</v>
      </c>
      <c r="M99" s="82"/>
      <c r="N99" s="82"/>
      <c r="O99" s="82"/>
      <c r="P99" t="s" s="91">
        <v>162</v>
      </c>
      <c r="Q99" s="82">
        <v>16</v>
      </c>
      <c r="R99" t="s" s="106">
        <v>215</v>
      </c>
      <c r="S99" s="83">
        <v>55.9</v>
      </c>
      <c r="T99" s="2">
        <v>6724085</v>
      </c>
      <c r="U99" t="s" s="86">
        <v>164</v>
      </c>
      <c r="V99" s="14">
        <v>53.8</v>
      </c>
      <c r="W99" s="14">
        <v>50.1</v>
      </c>
      <c r="X99" s="14">
        <v>43.5</v>
      </c>
      <c r="Y99" s="14">
        <v>34.6</v>
      </c>
      <c r="Z99" s="14">
        <v>3.19</v>
      </c>
      <c r="AA99" s="14">
        <v>1.99</v>
      </c>
      <c r="AB99" s="14">
        <v>1.24</v>
      </c>
      <c r="AC99" s="14">
        <v>0.92</v>
      </c>
      <c r="AD99" s="14">
        <v>0.71</v>
      </c>
      <c r="AE99" s="14">
        <v>0.54</v>
      </c>
      <c r="AF99" s="14">
        <v>2.81</v>
      </c>
      <c r="AG99" s="14">
        <v>1.74</v>
      </c>
      <c r="AH99" s="14">
        <v>1.05</v>
      </c>
      <c r="AI99" s="14">
        <v>0.78</v>
      </c>
      <c r="AJ99" s="14">
        <v>0.5600000000000001</v>
      </c>
      <c r="AK99" s="14">
        <v>0.42</v>
      </c>
      <c r="AL99" s="14">
        <v>2.37</v>
      </c>
      <c r="AM99" s="14">
        <v>1.55</v>
      </c>
      <c r="AN99" s="14">
        <v>0.97</v>
      </c>
      <c r="AO99" s="14">
        <v>0.6899999999999999</v>
      </c>
      <c r="AP99" s="14">
        <v>0.43</v>
      </c>
      <c r="AQ99" t="s" s="86">
        <v>165</v>
      </c>
      <c r="AR99" s="14">
        <v>1.45</v>
      </c>
      <c r="AS99" s="14">
        <v>0.97</v>
      </c>
      <c r="AT99" t="s" s="86">
        <v>165</v>
      </c>
      <c r="AU99" t="s" s="86">
        <v>165</v>
      </c>
      <c r="AV99" t="s" s="86">
        <v>165</v>
      </c>
      <c r="AW99" t="s" s="86">
        <v>165</v>
      </c>
      <c r="AX99" s="14">
        <v>0.83</v>
      </c>
      <c r="AY99" t="s" s="86">
        <v>216</v>
      </c>
      <c r="AZ99" t="s" s="86">
        <v>165</v>
      </c>
      <c r="BA99" t="s" s="86">
        <v>165</v>
      </c>
      <c r="BB99" t="s" s="86">
        <v>165</v>
      </c>
      <c r="BC99" t="s" s="86">
        <v>165</v>
      </c>
      <c r="BD99" s="14"/>
      <c r="BE99" s="14"/>
      <c r="BF99" s="14"/>
      <c r="BG99" s="14"/>
      <c r="BH99" s="14"/>
      <c r="BI99" s="14"/>
      <c r="BJ99" s="14"/>
      <c r="BK99" s="14">
        <v>0.6</v>
      </c>
      <c r="BL99" s="14"/>
      <c r="BM99" s="84"/>
      <c r="BN99" s="84">
        <v>470</v>
      </c>
      <c r="BO99" s="84">
        <v>1</v>
      </c>
      <c r="BP99" s="84">
        <v>20</v>
      </c>
      <c r="BQ99" s="84">
        <v>4</v>
      </c>
      <c r="BR99" s="84" cm="1">
        <f t="array" ref="BR99">BO99*BN99*BP99/BQ99/1000</f>
        <v>2.35</v>
      </c>
      <c r="BS99" s="84" cm="1">
        <f t="array" ref="BS99">BO99*BP99/BQ99</f>
        <v>5</v>
      </c>
      <c r="BT99" s="84"/>
      <c r="BU99" s="84">
        <v>5020</v>
      </c>
      <c r="BV99" s="84">
        <v>615</v>
      </c>
      <c r="BW99" t="s" s="73">
        <v>217</v>
      </c>
      <c r="BX99" t="s" s="73">
        <v>165</v>
      </c>
      <c r="BY99" t="s" s="73">
        <v>217</v>
      </c>
      <c r="BZ99" t="s" s="73">
        <v>165</v>
      </c>
      <c r="CA99" t="s" s="73">
        <v>217</v>
      </c>
      <c r="CB99" t="s" s="73">
        <v>165</v>
      </c>
      <c r="CC99" t="s" s="73">
        <v>217</v>
      </c>
      <c r="CD99" t="s" s="73">
        <v>165</v>
      </c>
      <c r="CE99" t="s" s="100">
        <v>106</v>
      </c>
      <c r="CF99" s="101"/>
      <c r="CG99" t="s" s="102">
        <v>83</v>
      </c>
      <c r="CH99" s="103"/>
      <c r="CI99" t="s" s="73">
        <v>173</v>
      </c>
      <c r="CJ99" t="s" s="73">
        <v>174</v>
      </c>
      <c r="CK99" t="s" s="73">
        <v>175</v>
      </c>
      <c r="CL99" t="s" s="73">
        <v>176</v>
      </c>
      <c r="CM99" t="s" s="73">
        <v>69</v>
      </c>
      <c r="CN99" s="2">
        <v>6729995</v>
      </c>
      <c r="CO99" t="s" s="73">
        <v>218</v>
      </c>
      <c r="CP99" s="2">
        <v>6724101</v>
      </c>
      <c r="CQ99" s="2">
        <v>6724085</v>
      </c>
      <c r="CU99" s="84"/>
      <c r="CV99" s="84"/>
      <c r="CW99" s="84"/>
      <c r="CX99" s="84"/>
      <c r="CY99" s="84"/>
      <c r="CZ99" s="84"/>
      <c r="DA99" s="84"/>
      <c r="DB99" s="84"/>
      <c r="DC99" s="84"/>
      <c r="DD99" s="84"/>
      <c r="DE99" s="84"/>
      <c r="DF99" s="84"/>
      <c r="DG99" s="84"/>
      <c r="DH99" s="84"/>
      <c r="DI99" s="84"/>
      <c r="DJ99" s="84"/>
      <c r="DK99" s="84"/>
      <c r="DL99" s="84"/>
      <c r="DM99" s="84"/>
      <c r="DN99" s="84"/>
      <c r="DO99" s="84"/>
      <c r="DP99" s="84"/>
      <c r="DQ99" s="84"/>
      <c r="DR99" s="84"/>
      <c r="DS99" s="84"/>
      <c r="DT99" s="84"/>
      <c r="DU99" s="84"/>
      <c r="DV99" s="84"/>
      <c r="DW99" s="84"/>
      <c r="DX99" s="84"/>
      <c r="DY99" s="84"/>
      <c r="DZ99" s="84"/>
      <c r="EA99" s="84"/>
      <c r="EB99" s="84"/>
      <c r="EC99" s="84"/>
      <c r="ED99" s="84"/>
      <c r="EE99" s="84"/>
      <c r="EF99" s="84"/>
      <c r="EG99" s="84"/>
      <c r="EH99" s="84"/>
      <c r="EI99" s="84"/>
      <c r="EJ99" s="84"/>
      <c r="EK99" s="84"/>
      <c r="EL99" s="84"/>
      <c r="EM99" s="84"/>
      <c r="EN99" s="84"/>
      <c r="EO99" s="84"/>
      <c r="EP99" s="84"/>
      <c r="EQ99" s="84"/>
      <c r="ER99" s="84"/>
      <c r="ES99" s="84"/>
      <c r="ET99" s="84"/>
      <c r="EU99" s="84"/>
      <c r="EV99" s="84"/>
      <c r="EW99" s="84"/>
      <c r="EX99" s="84"/>
      <c r="EY99" s="84"/>
      <c r="EZ99" s="84"/>
      <c r="FA99" s="84"/>
      <c r="FB99" s="84"/>
      <c r="FC99" s="84"/>
      <c r="FD99" s="84"/>
      <c r="FE99" s="84"/>
      <c r="FF99" s="84"/>
    </row>
    <row r="100" s="2" customFormat="1" ht="15" customHeight="1" hidden="1">
      <c r="A100" t="s" s="94">
        <v>219</v>
      </c>
      <c r="B100" s="95"/>
      <c r="C100" s="95"/>
      <c r="D100" s="96">
        <v>12</v>
      </c>
      <c r="E100" s="77">
        <v>4596</v>
      </c>
      <c r="F100" s="77">
        <v>35300</v>
      </c>
      <c r="G100" s="77">
        <v>2810</v>
      </c>
      <c r="H100" s="77">
        <v>1735</v>
      </c>
      <c r="I100" s="77">
        <v>3908</v>
      </c>
      <c r="J100" s="80">
        <v>2962</v>
      </c>
      <c r="K100" s="81">
        <v>1940</v>
      </c>
      <c r="L100" s="81">
        <v>1254</v>
      </c>
      <c r="M100" s="82"/>
      <c r="N100" s="82"/>
      <c r="O100" s="82"/>
      <c r="P100" t="s" s="91">
        <v>162</v>
      </c>
      <c r="Q100" s="82">
        <v>22</v>
      </c>
      <c r="R100" t="s" s="106">
        <v>219</v>
      </c>
      <c r="S100" s="83">
        <v>62</v>
      </c>
      <c r="T100" s="2">
        <v>6724086</v>
      </c>
      <c r="U100" t="s" s="86">
        <v>164</v>
      </c>
      <c r="V100" s="14">
        <v>58</v>
      </c>
      <c r="W100" s="14">
        <v>52.3</v>
      </c>
      <c r="X100" s="14">
        <v>46.3</v>
      </c>
      <c r="Y100" s="14">
        <v>34.2</v>
      </c>
      <c r="Z100" s="14">
        <v>3.59</v>
      </c>
      <c r="AA100" s="14">
        <v>2.42</v>
      </c>
      <c r="AB100" s="14">
        <v>1.69</v>
      </c>
      <c r="AC100" s="14">
        <v>1.23</v>
      </c>
      <c r="AD100" s="14">
        <v>0.97</v>
      </c>
      <c r="AE100" s="14">
        <v>0.72</v>
      </c>
      <c r="AF100" s="14">
        <v>3.08</v>
      </c>
      <c r="AG100" s="14">
        <v>2.07</v>
      </c>
      <c r="AH100" s="14">
        <v>1.43</v>
      </c>
      <c r="AI100" s="14">
        <v>0.97</v>
      </c>
      <c r="AJ100" s="14">
        <v>0.73</v>
      </c>
      <c r="AK100" s="14">
        <v>0.49</v>
      </c>
      <c r="AL100" s="14">
        <v>2.2</v>
      </c>
      <c r="AM100" s="14">
        <v>1.51</v>
      </c>
      <c r="AN100" s="14">
        <v>1.09</v>
      </c>
      <c r="AO100" s="14">
        <v>0.82</v>
      </c>
      <c r="AP100" s="14">
        <v>0.63</v>
      </c>
      <c r="AQ100" t="s" s="86">
        <v>165</v>
      </c>
      <c r="AR100" s="14">
        <v>1.27</v>
      </c>
      <c r="AS100" t="s" s="86">
        <v>220</v>
      </c>
      <c r="AT100" t="s" s="86">
        <v>165</v>
      </c>
      <c r="AU100" t="s" s="86">
        <v>165</v>
      </c>
      <c r="AV100" t="s" s="86">
        <v>165</v>
      </c>
      <c r="AW100" t="s" s="86">
        <v>165</v>
      </c>
      <c r="AX100" s="14">
        <v>0.74</v>
      </c>
      <c r="AY100" t="s" s="86">
        <v>221</v>
      </c>
      <c r="AZ100" t="s" s="86">
        <v>165</v>
      </c>
      <c r="BA100" t="s" s="86">
        <v>165</v>
      </c>
      <c r="BB100" t="s" s="86">
        <v>165</v>
      </c>
      <c r="BC100" t="s" s="86">
        <v>165</v>
      </c>
      <c r="BD100" s="14"/>
      <c r="BE100" s="14"/>
      <c r="BF100" s="14"/>
      <c r="BG100" s="14"/>
      <c r="BH100" s="14"/>
      <c r="BI100" s="14"/>
      <c r="BJ100" s="14"/>
      <c r="BK100" s="14">
        <v>1.2</v>
      </c>
      <c r="BL100" s="14"/>
      <c r="BM100" s="84"/>
      <c r="BN100" s="84">
        <v>470</v>
      </c>
      <c r="BO100" s="84">
        <v>2</v>
      </c>
      <c r="BP100" s="84">
        <v>20</v>
      </c>
      <c r="BQ100" s="84">
        <v>6</v>
      </c>
      <c r="BR100" s="84" cm="1">
        <f t="array" ref="BR100">BO100*BN100*BP100/BQ100/1000</f>
        <v>3.13333333333333</v>
      </c>
      <c r="BS100" s="84" cm="1">
        <f t="array" ref="BS100">BO100*BP100/BQ100</f>
        <v>6.66666666666667</v>
      </c>
      <c r="BT100" s="84"/>
      <c r="BU100" s="84">
        <v>5020</v>
      </c>
      <c r="BV100" s="84">
        <v>615</v>
      </c>
      <c r="BW100" t="s" s="73">
        <v>217</v>
      </c>
      <c r="BX100" t="s" s="73">
        <v>165</v>
      </c>
      <c r="BY100" t="s" s="73">
        <v>217</v>
      </c>
      <c r="BZ100" t="s" s="73">
        <v>165</v>
      </c>
      <c r="CA100" t="s" s="73">
        <v>217</v>
      </c>
      <c r="CB100" t="s" s="73">
        <v>165</v>
      </c>
      <c r="CC100" t="s" s="73">
        <v>217</v>
      </c>
      <c r="CD100" t="s" s="73">
        <v>165</v>
      </c>
      <c r="CE100" t="s" s="100">
        <v>106</v>
      </c>
      <c r="CF100" s="101"/>
      <c r="CG100" t="s" s="102">
        <v>83</v>
      </c>
      <c r="CH100" s="103"/>
      <c r="CI100" t="s" s="73">
        <v>173</v>
      </c>
      <c r="CJ100" t="s" s="73">
        <v>174</v>
      </c>
      <c r="CK100" t="s" s="73">
        <v>175</v>
      </c>
      <c r="CL100" t="s" s="73">
        <v>176</v>
      </c>
      <c r="CM100" t="s" s="73">
        <v>192</v>
      </c>
      <c r="CN100" s="2">
        <v>6729997</v>
      </c>
      <c r="CO100" t="s" s="73">
        <v>222</v>
      </c>
      <c r="CP100" s="2">
        <v>6724102</v>
      </c>
      <c r="CQ100" s="2">
        <v>6724086</v>
      </c>
      <c r="CU100" s="84"/>
      <c r="CV100" s="84"/>
      <c r="CW100" s="84"/>
      <c r="CX100" s="84"/>
      <c r="CY100" s="84"/>
      <c r="CZ100" s="84"/>
      <c r="DA100" s="84"/>
      <c r="DB100" s="84"/>
      <c r="DC100" s="84"/>
      <c r="DD100" s="84"/>
      <c r="DE100" s="84"/>
      <c r="DF100" s="84"/>
      <c r="DG100" s="84"/>
      <c r="DH100" s="84"/>
      <c r="DI100" s="84"/>
      <c r="DJ100" s="84"/>
      <c r="DK100" s="84"/>
      <c r="DL100" s="84"/>
      <c r="DM100" s="84"/>
      <c r="DN100" s="84"/>
      <c r="DO100" s="84"/>
      <c r="DP100" s="84"/>
      <c r="DQ100" s="84"/>
      <c r="DR100" s="84"/>
      <c r="DS100" s="84"/>
      <c r="DT100" s="84"/>
      <c r="DU100" s="84"/>
      <c r="DV100" s="84"/>
      <c r="DW100" s="84"/>
      <c r="DX100" s="84"/>
      <c r="DY100" s="84"/>
      <c r="DZ100" s="84"/>
      <c r="EA100" s="84"/>
      <c r="EB100" s="84"/>
      <c r="EC100" s="84"/>
      <c r="ED100" s="84"/>
      <c r="EE100" s="84"/>
      <c r="EF100" s="84"/>
      <c r="EG100" s="84"/>
      <c r="EH100" s="84"/>
      <c r="EI100" s="84"/>
      <c r="EJ100" s="84"/>
      <c r="EK100" s="84"/>
      <c r="EL100" s="84"/>
      <c r="EM100" s="84"/>
      <c r="EN100" s="84"/>
      <c r="EO100" s="84"/>
      <c r="EP100" s="84"/>
      <c r="EQ100" s="84"/>
      <c r="ER100" s="84"/>
      <c r="ES100" s="84"/>
      <c r="ET100" s="84"/>
      <c r="EU100" s="84"/>
      <c r="EV100" s="84"/>
      <c r="EW100" s="84"/>
      <c r="EX100" s="84"/>
      <c r="EY100" s="84"/>
      <c r="EZ100" s="84"/>
      <c r="FA100" s="84"/>
      <c r="FB100" s="84"/>
      <c r="FC100" s="84"/>
      <c r="FD100" s="84"/>
      <c r="FE100" s="84"/>
      <c r="FF100" s="84"/>
    </row>
    <row r="101" s="2" customFormat="1" ht="15" customHeight="1" hidden="1">
      <c r="A101" t="s" s="94">
        <v>223</v>
      </c>
      <c r="B101" s="95"/>
      <c r="C101" s="95"/>
      <c r="D101" s="96">
        <v>13</v>
      </c>
      <c r="E101" s="77">
        <v>5771</v>
      </c>
      <c r="F101" s="77">
        <v>45000</v>
      </c>
      <c r="G101" s="77">
        <v>2575</v>
      </c>
      <c r="H101" s="77">
        <v>1550</v>
      </c>
      <c r="I101" s="77">
        <v>5317</v>
      </c>
      <c r="J101" s="80">
        <v>4328</v>
      </c>
      <c r="K101" s="81">
        <v>2604</v>
      </c>
      <c r="L101" s="81">
        <v>1723</v>
      </c>
      <c r="M101" s="82"/>
      <c r="N101" s="82"/>
      <c r="O101" s="82"/>
      <c r="P101" t="s" s="91">
        <v>195</v>
      </c>
      <c r="Q101" s="82">
        <v>34</v>
      </c>
      <c r="R101" t="s" s="106">
        <v>223</v>
      </c>
      <c r="S101" s="83">
        <v>65.09999999999999</v>
      </c>
      <c r="T101" s="2">
        <v>6724087</v>
      </c>
      <c r="U101" t="s" s="86">
        <v>164</v>
      </c>
      <c r="V101" s="14">
        <v>63.4</v>
      </c>
      <c r="W101" s="14">
        <v>60.4</v>
      </c>
      <c r="X101" s="14">
        <v>46.3</v>
      </c>
      <c r="Y101" s="14">
        <v>34.2</v>
      </c>
      <c r="Z101" s="14">
        <v>4.22</v>
      </c>
      <c r="AA101" s="14">
        <v>2.26</v>
      </c>
      <c r="AB101" s="14">
        <v>1.52</v>
      </c>
      <c r="AC101" s="14">
        <v>1.17</v>
      </c>
      <c r="AD101" s="14">
        <v>0.88</v>
      </c>
      <c r="AE101" s="14">
        <v>0.57</v>
      </c>
      <c r="AF101" s="14">
        <v>3.78</v>
      </c>
      <c r="AG101" s="14">
        <v>1.92</v>
      </c>
      <c r="AH101" s="14">
        <v>1.23</v>
      </c>
      <c r="AI101" s="14">
        <v>0.92</v>
      </c>
      <c r="AJ101" s="14">
        <v>0.63</v>
      </c>
      <c r="AK101" s="14">
        <v>0.37</v>
      </c>
      <c r="AL101" s="14">
        <v>3.26</v>
      </c>
      <c r="AM101" s="14">
        <v>1.77</v>
      </c>
      <c r="AN101" s="14">
        <v>1.13</v>
      </c>
      <c r="AO101" s="14">
        <v>0.78</v>
      </c>
      <c r="AP101" s="14">
        <v>0.55</v>
      </c>
      <c r="AQ101" t="s" s="86">
        <v>165</v>
      </c>
      <c r="AR101" s="14">
        <v>1.68</v>
      </c>
      <c r="AS101" t="s" s="86">
        <v>224</v>
      </c>
      <c r="AT101" t="s" s="86">
        <v>165</v>
      </c>
      <c r="AU101" t="s" s="86">
        <v>165</v>
      </c>
      <c r="AV101" t="s" s="86">
        <v>165</v>
      </c>
      <c r="AW101" t="s" s="86">
        <v>165</v>
      </c>
      <c r="AX101" s="14">
        <v>1.02</v>
      </c>
      <c r="AY101" t="s" s="86">
        <v>225</v>
      </c>
      <c r="AZ101" t="s" s="86">
        <v>165</v>
      </c>
      <c r="BA101" t="s" s="86">
        <v>165</v>
      </c>
      <c r="BB101" t="s" s="86">
        <v>165</v>
      </c>
      <c r="BC101" t="s" s="86">
        <v>165</v>
      </c>
      <c r="BD101" s="14"/>
      <c r="BE101" s="14"/>
      <c r="BF101" s="14"/>
      <c r="BG101" s="14"/>
      <c r="BH101" s="14"/>
      <c r="BI101" s="14"/>
      <c r="BJ101" s="14"/>
      <c r="BK101" s="14">
        <v>2.2</v>
      </c>
      <c r="BL101" s="14"/>
      <c r="BM101" s="84"/>
      <c r="BN101" s="84">
        <v>470</v>
      </c>
      <c r="BO101" s="84">
        <v>3</v>
      </c>
      <c r="BP101" s="84">
        <v>20</v>
      </c>
      <c r="BQ101" s="84">
        <v>9</v>
      </c>
      <c r="BR101" s="84" cm="1">
        <f t="array" ref="BR101">BO101*BN101*BP101/BQ101/1000</f>
        <v>3.13333333333333</v>
      </c>
      <c r="BS101" s="84" cm="1">
        <f t="array" ref="BS101">BO101*BP101/BQ101</f>
        <v>6.66666666666667</v>
      </c>
      <c r="BT101" s="84"/>
      <c r="BU101" s="84">
        <v>5020</v>
      </c>
      <c r="BV101" s="84">
        <v>615</v>
      </c>
      <c r="BW101" t="s" s="73">
        <v>217</v>
      </c>
      <c r="BX101" t="s" s="73">
        <v>165</v>
      </c>
      <c r="BY101" t="s" s="73">
        <v>217</v>
      </c>
      <c r="BZ101" t="s" s="73">
        <v>165</v>
      </c>
      <c r="CA101" t="s" s="73">
        <v>217</v>
      </c>
      <c r="CB101" t="s" s="73">
        <v>165</v>
      </c>
      <c r="CC101" t="s" s="73">
        <v>217</v>
      </c>
      <c r="CD101" t="s" s="73">
        <v>165</v>
      </c>
      <c r="CE101" t="s" s="100">
        <v>106</v>
      </c>
      <c r="CF101" s="101"/>
      <c r="CG101" t="s" s="102">
        <v>83</v>
      </c>
      <c r="CH101" s="103"/>
      <c r="CI101" t="s" s="73">
        <v>173</v>
      </c>
      <c r="CJ101" t="s" s="73">
        <v>174</v>
      </c>
      <c r="CK101" t="s" s="73">
        <v>175</v>
      </c>
      <c r="CL101" t="s" s="73">
        <v>176</v>
      </c>
      <c r="CM101" t="s" s="73">
        <v>192</v>
      </c>
      <c r="CN101" s="2">
        <v>6729997</v>
      </c>
      <c r="CO101" t="s" s="73">
        <v>226</v>
      </c>
      <c r="CP101" s="2">
        <v>6724103</v>
      </c>
      <c r="CQ101" s="2">
        <v>6724087</v>
      </c>
      <c r="CU101" s="84"/>
      <c r="CV101" s="84"/>
      <c r="CW101" s="84"/>
      <c r="CX101" s="84"/>
      <c r="CY101" s="84"/>
      <c r="CZ101" s="84"/>
      <c r="DA101" s="84"/>
      <c r="DB101" s="84"/>
      <c r="DC101" s="84"/>
      <c r="DD101" s="84"/>
      <c r="DE101" s="84"/>
      <c r="DF101" s="84"/>
      <c r="DG101" s="84"/>
      <c r="DH101" s="84"/>
      <c r="DI101" s="84"/>
      <c r="DJ101" s="84"/>
      <c r="DK101" s="84"/>
      <c r="DL101" s="84"/>
      <c r="DM101" s="84"/>
      <c r="DN101" s="84"/>
      <c r="DO101" s="84"/>
      <c r="DP101" s="84"/>
      <c r="DQ101" s="84"/>
      <c r="DR101" s="84"/>
      <c r="DS101" s="84"/>
      <c r="DT101" s="84"/>
      <c r="DU101" s="84"/>
      <c r="DV101" s="84"/>
      <c r="DW101" s="84"/>
      <c r="DX101" s="84"/>
      <c r="DY101" s="84"/>
      <c r="DZ101" s="84"/>
      <c r="EA101" s="84"/>
      <c r="EB101" s="84"/>
      <c r="EC101" s="84"/>
      <c r="ED101" s="84"/>
      <c r="EE101" s="84"/>
      <c r="EF101" s="84"/>
      <c r="EG101" s="84"/>
      <c r="EH101" s="84"/>
      <c r="EI101" s="84"/>
      <c r="EJ101" s="84"/>
      <c r="EK101" s="84"/>
      <c r="EL101" s="84"/>
      <c r="EM101" s="84"/>
      <c r="EN101" s="84"/>
      <c r="EO101" s="84"/>
      <c r="EP101" s="84"/>
      <c r="EQ101" s="84"/>
      <c r="ER101" s="84"/>
      <c r="ES101" s="84"/>
      <c r="ET101" s="84"/>
      <c r="EU101" s="84"/>
      <c r="EV101" s="84"/>
      <c r="EW101" s="84"/>
      <c r="EX101" s="84"/>
      <c r="EY101" s="84"/>
      <c r="EZ101" s="84"/>
      <c r="FA101" s="84"/>
      <c r="FB101" s="84"/>
      <c r="FC101" s="84"/>
      <c r="FD101" s="84"/>
      <c r="FE101" s="84"/>
      <c r="FF101" s="84"/>
    </row>
    <row r="102" s="2" customFormat="1" ht="15" customHeight="1" hidden="1">
      <c r="A102" s="104"/>
      <c r="B102" s="95"/>
      <c r="C102" s="95"/>
      <c r="E102" s="77"/>
      <c r="F102" s="77"/>
      <c r="G102" s="77"/>
      <c r="H102" s="77"/>
      <c r="I102" s="77"/>
      <c r="J102" s="80"/>
      <c r="K102" s="81"/>
      <c r="L102" s="81"/>
      <c r="M102" s="82"/>
      <c r="N102" s="82"/>
      <c r="O102" s="82"/>
      <c r="P102" s="82"/>
      <c r="Q102" s="83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  <c r="AZ102" s="14"/>
      <c r="BA102" s="14"/>
      <c r="BB102" s="14"/>
      <c r="BC102" s="14"/>
      <c r="BD102" s="14"/>
      <c r="BE102" s="14"/>
      <c r="BF102" s="14"/>
      <c r="BG102" s="14"/>
      <c r="BH102" s="14"/>
      <c r="BI102" s="14"/>
      <c r="BJ102" s="14"/>
      <c r="BK102" s="14"/>
      <c r="BL102" s="14"/>
      <c r="BM102" s="84"/>
      <c r="BN102" s="84"/>
      <c r="BO102" s="84"/>
      <c r="BP102" s="84"/>
      <c r="BQ102" s="84"/>
      <c r="BR102" s="84"/>
      <c r="BS102" s="84"/>
      <c r="BT102" s="84"/>
      <c r="BU102" s="84"/>
      <c r="BV102" s="84"/>
      <c r="BW102" s="84"/>
      <c r="BX102" s="84"/>
      <c r="BY102" s="84"/>
      <c r="BZ102" s="84"/>
      <c r="CA102" s="84"/>
      <c r="CB102" s="84"/>
      <c r="CC102" s="84"/>
      <c r="CD102" s="84"/>
      <c r="CE102" s="101"/>
      <c r="CF102" s="101"/>
      <c r="CG102" s="103"/>
      <c r="CH102" s="103"/>
      <c r="CI102" s="84"/>
      <c r="CU102" s="84"/>
      <c r="CV102" s="84"/>
      <c r="CW102" s="84"/>
      <c r="CX102" s="84"/>
      <c r="CY102" s="84"/>
      <c r="CZ102" s="84"/>
      <c r="DA102" s="84"/>
      <c r="DB102" s="84"/>
      <c r="DC102" s="84"/>
      <c r="DD102" s="84"/>
      <c r="DE102" s="84"/>
      <c r="DF102" s="84"/>
      <c r="DG102" s="84"/>
      <c r="DH102" s="84"/>
      <c r="DI102" s="84"/>
      <c r="DJ102" s="84"/>
      <c r="DK102" s="84"/>
      <c r="DL102" s="84"/>
      <c r="DM102" s="84"/>
      <c r="DN102" s="84"/>
      <c r="DO102" s="84"/>
      <c r="DP102" s="84"/>
      <c r="DQ102" s="84"/>
      <c r="DR102" s="84"/>
      <c r="DS102" s="84"/>
      <c r="DT102" s="84"/>
      <c r="DU102" s="84"/>
      <c r="DV102" s="84"/>
      <c r="DW102" s="84"/>
      <c r="DX102" s="84"/>
      <c r="DY102" s="84"/>
      <c r="DZ102" s="84"/>
      <c r="EA102" s="84"/>
      <c r="EB102" s="84"/>
      <c r="EC102" s="84"/>
      <c r="ED102" s="84"/>
      <c r="EE102" s="84"/>
      <c r="EF102" s="84"/>
      <c r="EG102" s="84"/>
      <c r="EH102" s="84"/>
      <c r="EI102" s="84"/>
      <c r="EJ102" s="84"/>
      <c r="EK102" s="84"/>
      <c r="EL102" s="84"/>
      <c r="EM102" s="84"/>
      <c r="EN102" s="84"/>
      <c r="EO102" s="84"/>
      <c r="EP102" s="84"/>
      <c r="EQ102" s="84"/>
      <c r="ER102" s="84"/>
      <c r="ES102" s="84"/>
      <c r="ET102" s="84"/>
      <c r="EU102" s="84"/>
      <c r="EV102" s="84"/>
      <c r="EW102" s="84"/>
      <c r="EX102" s="84"/>
      <c r="EY102" s="84"/>
      <c r="EZ102" s="84"/>
      <c r="FA102" s="84"/>
      <c r="FB102" s="84"/>
      <c r="FC102" s="84"/>
      <c r="FD102" s="84"/>
      <c r="FE102" s="84"/>
      <c r="FF102" s="84"/>
    </row>
    <row r="103" s="2" customFormat="1" ht="15" customHeight="1" hidden="1">
      <c r="A103" s="104"/>
      <c r="B103" s="95"/>
      <c r="C103" s="95"/>
      <c r="E103" s="77"/>
      <c r="F103" s="77"/>
      <c r="G103" s="77"/>
      <c r="H103" s="77"/>
      <c r="I103" s="77"/>
      <c r="J103" s="80"/>
      <c r="K103" s="81"/>
      <c r="L103" s="81"/>
      <c r="M103" s="82"/>
      <c r="N103" s="82"/>
      <c r="O103" s="82"/>
      <c r="P103" s="82"/>
      <c r="Q103" s="83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14"/>
      <c r="BG103" s="14"/>
      <c r="BH103" s="14"/>
      <c r="BI103" s="14"/>
      <c r="BJ103" s="14"/>
      <c r="BK103" s="14"/>
      <c r="BL103" s="14"/>
      <c r="BM103" s="84"/>
      <c r="BN103" s="84"/>
      <c r="BO103" s="84"/>
      <c r="BP103" s="84"/>
      <c r="BQ103" s="84"/>
      <c r="BR103" s="84"/>
      <c r="BS103" s="84"/>
      <c r="BT103" s="84"/>
      <c r="BU103" s="84"/>
      <c r="BV103" s="84"/>
      <c r="BW103" s="84"/>
      <c r="BX103" s="84"/>
      <c r="BY103" s="84"/>
      <c r="BZ103" s="84"/>
      <c r="CA103" s="84"/>
      <c r="CB103" s="84"/>
      <c r="CC103" s="84"/>
      <c r="CD103" s="84"/>
      <c r="CE103" s="101"/>
      <c r="CF103" s="101"/>
      <c r="CG103" s="103"/>
      <c r="CH103" s="103"/>
      <c r="CI103" s="84"/>
      <c r="CU103" s="84"/>
      <c r="CV103" s="84"/>
      <c r="CW103" s="84"/>
      <c r="CX103" s="84"/>
      <c r="CY103" s="84"/>
      <c r="CZ103" s="84"/>
      <c r="DA103" s="84"/>
      <c r="DB103" s="84"/>
      <c r="DC103" s="84"/>
      <c r="DD103" s="84"/>
      <c r="DE103" s="84"/>
      <c r="DF103" s="84"/>
      <c r="DG103" s="84"/>
      <c r="DH103" s="84"/>
      <c r="DI103" s="84"/>
      <c r="DJ103" s="84"/>
      <c r="DK103" s="84"/>
      <c r="DL103" s="84"/>
      <c r="DM103" s="84"/>
      <c r="DN103" s="84"/>
      <c r="DO103" s="84"/>
      <c r="DP103" s="84"/>
      <c r="DQ103" s="84"/>
      <c r="DR103" s="84"/>
      <c r="DS103" s="84"/>
      <c r="DT103" s="84"/>
      <c r="DU103" s="84"/>
      <c r="DV103" s="84"/>
      <c r="DW103" s="84"/>
      <c r="DX103" s="84"/>
      <c r="DY103" s="84"/>
      <c r="DZ103" s="84"/>
      <c r="EA103" s="84"/>
      <c r="EB103" s="84"/>
      <c r="EC103" s="84"/>
      <c r="ED103" s="84"/>
      <c r="EE103" s="84"/>
      <c r="EF103" s="84"/>
      <c r="EG103" s="84"/>
      <c r="EH103" s="84"/>
      <c r="EI103" s="84"/>
      <c r="EJ103" s="84"/>
      <c r="EK103" s="84"/>
      <c r="EL103" s="84"/>
      <c r="EM103" s="84"/>
      <c r="EN103" s="84"/>
      <c r="EO103" s="84"/>
      <c r="EP103" s="84"/>
      <c r="EQ103" s="84"/>
      <c r="ER103" s="84"/>
      <c r="ES103" s="84"/>
      <c r="ET103" s="84"/>
      <c r="EU103" s="84"/>
      <c r="EV103" s="84"/>
      <c r="EW103" s="84"/>
      <c r="EX103" s="84"/>
      <c r="EY103" s="84"/>
      <c r="EZ103" s="84"/>
      <c r="FA103" s="84"/>
      <c r="FB103" s="84"/>
      <c r="FC103" s="84"/>
      <c r="FD103" s="84"/>
      <c r="FE103" s="84"/>
      <c r="FF103" s="84"/>
    </row>
    <row r="104" s="2" customFormat="1" ht="15" customHeight="1" hidden="1">
      <c r="A104" s="104"/>
      <c r="B104" s="95"/>
      <c r="C104" s="95"/>
      <c r="E104" s="77"/>
      <c r="F104" s="77"/>
      <c r="G104" s="77"/>
      <c r="H104" s="77"/>
      <c r="I104" s="77"/>
      <c r="J104" s="80"/>
      <c r="K104" s="81"/>
      <c r="L104" s="81"/>
      <c r="M104" s="82"/>
      <c r="N104" s="82"/>
      <c r="O104" s="82"/>
      <c r="P104" s="82"/>
      <c r="Q104" s="83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  <c r="BA104" s="14"/>
      <c r="BB104" s="14"/>
      <c r="BC104" s="14"/>
      <c r="BD104" s="14"/>
      <c r="BE104" s="14"/>
      <c r="BF104" s="14"/>
      <c r="BG104" s="14"/>
      <c r="BH104" s="14"/>
      <c r="BI104" s="14"/>
      <c r="BJ104" s="14"/>
      <c r="BK104" s="14"/>
      <c r="BL104" s="14"/>
      <c r="BM104" s="84"/>
      <c r="BN104" s="84"/>
      <c r="BO104" s="84"/>
      <c r="BP104" s="84"/>
      <c r="BQ104" s="84"/>
      <c r="BR104" s="84"/>
      <c r="BS104" s="84"/>
      <c r="BT104" s="84"/>
      <c r="BU104" s="84"/>
      <c r="BV104" s="84"/>
      <c r="BW104" s="84"/>
      <c r="BX104" s="84"/>
      <c r="BY104" s="84"/>
      <c r="BZ104" s="84"/>
      <c r="CA104" s="84"/>
      <c r="CB104" s="84"/>
      <c r="CC104" s="84"/>
      <c r="CD104" s="84"/>
      <c r="CE104" s="101"/>
      <c r="CF104" s="101"/>
      <c r="CG104" s="103"/>
      <c r="CH104" s="103"/>
      <c r="CI104" s="84"/>
      <c r="CU104" s="84"/>
      <c r="CV104" s="84"/>
      <c r="CW104" s="84"/>
      <c r="CX104" s="84"/>
      <c r="CY104" s="84"/>
      <c r="CZ104" s="84"/>
      <c r="DA104" s="84"/>
      <c r="DB104" s="84"/>
      <c r="DC104" s="84"/>
      <c r="DD104" s="84"/>
      <c r="DE104" s="84"/>
      <c r="DF104" s="84"/>
      <c r="DG104" s="84"/>
      <c r="DH104" s="84"/>
      <c r="DI104" s="84"/>
      <c r="DJ104" s="84"/>
      <c r="DK104" s="84"/>
      <c r="DL104" s="84"/>
      <c r="DM104" s="84"/>
      <c r="DN104" s="84"/>
      <c r="DO104" s="84"/>
      <c r="DP104" s="84"/>
      <c r="DQ104" s="84"/>
      <c r="DR104" s="84"/>
      <c r="DS104" s="84"/>
      <c r="DT104" s="84"/>
      <c r="DU104" s="84"/>
      <c r="DV104" s="84"/>
      <c r="DW104" s="84"/>
      <c r="DX104" s="84"/>
      <c r="DY104" s="84"/>
      <c r="DZ104" s="84"/>
      <c r="EA104" s="84"/>
      <c r="EB104" s="84"/>
      <c r="EC104" s="84"/>
      <c r="ED104" s="84"/>
      <c r="EE104" s="84"/>
      <c r="EF104" s="84"/>
      <c r="EG104" s="84"/>
      <c r="EH104" s="84"/>
      <c r="EI104" s="84"/>
      <c r="EJ104" s="84"/>
      <c r="EK104" s="84"/>
      <c r="EL104" s="84"/>
      <c r="EM104" s="84"/>
      <c r="EN104" s="84"/>
      <c r="EO104" s="84"/>
      <c r="EP104" s="84"/>
      <c r="EQ104" s="84"/>
      <c r="ER104" s="84"/>
      <c r="ES104" s="84"/>
      <c r="ET104" s="84"/>
      <c r="EU104" s="84"/>
      <c r="EV104" s="84"/>
      <c r="EW104" s="84"/>
      <c r="EX104" s="84"/>
      <c r="EY104" s="84"/>
      <c r="EZ104" s="84"/>
      <c r="FA104" s="84"/>
      <c r="FB104" s="84"/>
      <c r="FC104" s="84"/>
      <c r="FD104" s="84"/>
      <c r="FE104" s="84"/>
      <c r="FF104" s="84"/>
    </row>
    <row r="105" s="2" customFormat="1" ht="15" customHeight="1" hidden="1">
      <c r="A105" s="104"/>
      <c r="B105" s="95"/>
      <c r="C105" s="95"/>
      <c r="E105" s="77"/>
      <c r="F105" s="77"/>
      <c r="G105" s="77"/>
      <c r="H105" s="77"/>
      <c r="I105" s="77"/>
      <c r="J105" s="80"/>
      <c r="K105" s="81"/>
      <c r="L105" s="81"/>
      <c r="M105" s="82"/>
      <c r="N105" s="82"/>
      <c r="O105" s="82"/>
      <c r="P105" s="82"/>
      <c r="Q105" s="83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4"/>
      <c r="AW105" s="14"/>
      <c r="AX105" s="14"/>
      <c r="AY105" s="14"/>
      <c r="AZ105" s="14"/>
      <c r="BA105" s="14"/>
      <c r="BB105" s="14"/>
      <c r="BC105" s="14"/>
      <c r="BD105" s="14"/>
      <c r="BE105" s="14"/>
      <c r="BF105" s="14"/>
      <c r="BG105" s="14"/>
      <c r="BH105" s="14"/>
      <c r="BI105" s="14"/>
      <c r="BJ105" s="14"/>
      <c r="BK105" s="14"/>
      <c r="BL105" s="14"/>
      <c r="BM105" s="84"/>
      <c r="BN105" s="84"/>
      <c r="BO105" s="84"/>
      <c r="BP105" s="84"/>
      <c r="BQ105" s="84"/>
      <c r="BR105" s="84"/>
      <c r="BS105" s="84"/>
      <c r="BT105" s="84"/>
      <c r="BU105" s="84"/>
      <c r="BV105" s="84"/>
      <c r="BW105" s="84"/>
      <c r="BX105" s="84"/>
      <c r="BY105" s="84"/>
      <c r="BZ105" s="84"/>
      <c r="CA105" s="84"/>
      <c r="CB105" s="84"/>
      <c r="CC105" s="84"/>
      <c r="CD105" s="84"/>
      <c r="CE105" s="101"/>
      <c r="CF105" s="101"/>
      <c r="CG105" s="103"/>
      <c r="CH105" s="103"/>
      <c r="CI105" s="84"/>
      <c r="CU105" s="84"/>
      <c r="CV105" s="84"/>
      <c r="CW105" s="84"/>
      <c r="CX105" s="84"/>
      <c r="CY105" s="84"/>
      <c r="CZ105" s="84"/>
      <c r="DA105" s="84"/>
      <c r="DB105" s="84"/>
      <c r="DC105" s="84"/>
      <c r="DD105" s="84"/>
      <c r="DE105" s="84"/>
      <c r="DF105" s="84"/>
      <c r="DG105" s="84"/>
      <c r="DH105" s="84"/>
      <c r="DI105" s="84"/>
      <c r="DJ105" s="84"/>
      <c r="DK105" s="84"/>
      <c r="DL105" s="84"/>
      <c r="DM105" s="84"/>
      <c r="DN105" s="84"/>
      <c r="DO105" s="84"/>
      <c r="DP105" s="84"/>
      <c r="DQ105" s="84"/>
      <c r="DR105" s="84"/>
      <c r="DS105" s="84"/>
      <c r="DT105" s="84"/>
      <c r="DU105" s="84"/>
      <c r="DV105" s="84"/>
      <c r="DW105" s="84"/>
      <c r="DX105" s="84"/>
      <c r="DY105" s="84"/>
      <c r="DZ105" s="84"/>
      <c r="EA105" s="84"/>
      <c r="EB105" s="84"/>
      <c r="EC105" s="84"/>
      <c r="ED105" s="84"/>
      <c r="EE105" s="84"/>
      <c r="EF105" s="84"/>
      <c r="EG105" s="84"/>
      <c r="EH105" s="84"/>
      <c r="EI105" s="84"/>
      <c r="EJ105" s="84"/>
      <c r="EK105" s="84"/>
      <c r="EL105" s="84"/>
      <c r="EM105" s="84"/>
      <c r="EN105" s="84"/>
      <c r="EO105" s="84"/>
      <c r="EP105" s="84"/>
      <c r="EQ105" s="84"/>
      <c r="ER105" s="84"/>
      <c r="ES105" s="84"/>
      <c r="ET105" s="84"/>
      <c r="EU105" s="84"/>
      <c r="EV105" s="84"/>
      <c r="EW105" s="84"/>
      <c r="EX105" s="84"/>
      <c r="EY105" s="84"/>
      <c r="EZ105" s="84"/>
      <c r="FA105" s="84"/>
      <c r="FB105" s="84"/>
      <c r="FC105" s="84"/>
      <c r="FD105" s="84"/>
      <c r="FE105" s="84"/>
      <c r="FF105" s="84"/>
    </row>
    <row r="106" s="2" customFormat="1" ht="15" customHeight="1" hidden="1">
      <c r="A106" s="104"/>
      <c r="B106" s="95"/>
      <c r="C106" s="95"/>
      <c r="E106" s="77"/>
      <c r="F106" s="77"/>
      <c r="G106" s="77"/>
      <c r="H106" s="77"/>
      <c r="I106" s="77"/>
      <c r="J106" s="80"/>
      <c r="K106" s="81"/>
      <c r="L106" s="81"/>
      <c r="M106" s="82"/>
      <c r="N106" s="82"/>
      <c r="O106" s="82"/>
      <c r="P106" s="82"/>
      <c r="Q106" s="83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84"/>
      <c r="BN106" s="84"/>
      <c r="BO106" s="84"/>
      <c r="BP106" s="84"/>
      <c r="BQ106" s="84"/>
      <c r="BR106" s="84"/>
      <c r="BS106" s="84"/>
      <c r="BT106" s="84"/>
      <c r="BU106" s="84"/>
      <c r="BV106" s="84"/>
      <c r="BW106" s="84"/>
      <c r="BX106" s="84"/>
      <c r="BY106" s="84"/>
      <c r="BZ106" s="84"/>
      <c r="CA106" s="84"/>
      <c r="CB106" s="84"/>
      <c r="CC106" s="84"/>
      <c r="CD106" s="84"/>
      <c r="CE106" s="101"/>
      <c r="CF106" s="101"/>
      <c r="CG106" s="103"/>
      <c r="CH106" s="103"/>
      <c r="CI106" s="84"/>
      <c r="CU106" s="84"/>
      <c r="CV106" s="84"/>
      <c r="CW106" s="84"/>
      <c r="CX106" s="84"/>
      <c r="CY106" s="84"/>
      <c r="CZ106" s="84"/>
      <c r="DA106" s="84"/>
      <c r="DB106" s="84"/>
      <c r="DC106" s="84"/>
      <c r="DD106" s="84"/>
      <c r="DE106" s="84"/>
      <c r="DF106" s="84"/>
      <c r="DG106" s="84"/>
      <c r="DH106" s="84"/>
      <c r="DI106" s="84"/>
      <c r="DJ106" s="84"/>
      <c r="DK106" s="84"/>
      <c r="DL106" s="84"/>
      <c r="DM106" s="84"/>
      <c r="DN106" s="84"/>
      <c r="DO106" s="84"/>
      <c r="DP106" s="84"/>
      <c r="DQ106" s="84"/>
      <c r="DR106" s="84"/>
      <c r="DS106" s="84"/>
      <c r="DT106" s="84"/>
      <c r="DU106" s="84"/>
      <c r="DV106" s="84"/>
      <c r="DW106" s="84"/>
      <c r="DX106" s="84"/>
      <c r="DY106" s="84"/>
      <c r="DZ106" s="84"/>
      <c r="EA106" s="84"/>
      <c r="EB106" s="84"/>
      <c r="EC106" s="84"/>
      <c r="ED106" s="84"/>
      <c r="EE106" s="84"/>
      <c r="EF106" s="84"/>
      <c r="EG106" s="84"/>
      <c r="EH106" s="84"/>
      <c r="EI106" s="84"/>
      <c r="EJ106" s="84"/>
      <c r="EK106" s="84"/>
      <c r="EL106" s="84"/>
      <c r="EM106" s="84"/>
      <c r="EN106" s="84"/>
      <c r="EO106" s="84"/>
      <c r="EP106" s="84"/>
      <c r="EQ106" s="84"/>
      <c r="ER106" s="84"/>
      <c r="ES106" s="84"/>
      <c r="ET106" s="84"/>
      <c r="EU106" s="84"/>
      <c r="EV106" s="84"/>
      <c r="EW106" s="84"/>
      <c r="EX106" s="84"/>
      <c r="EY106" s="84"/>
      <c r="EZ106" s="84"/>
      <c r="FA106" s="84"/>
      <c r="FB106" s="84"/>
      <c r="FC106" s="84"/>
      <c r="FD106" s="84"/>
      <c r="FE106" s="84"/>
      <c r="FF106" s="84"/>
    </row>
    <row r="107" s="2" customFormat="1" ht="15" customHeight="1" hidden="1">
      <c r="A107" s="104"/>
      <c r="B107" s="95"/>
      <c r="C107" s="95"/>
      <c r="E107" s="77"/>
      <c r="F107" s="77"/>
      <c r="G107" s="77"/>
      <c r="H107" s="77"/>
      <c r="I107" s="77"/>
      <c r="J107" s="80"/>
      <c r="K107" s="81"/>
      <c r="L107" s="81"/>
      <c r="M107" s="82"/>
      <c r="N107" s="82"/>
      <c r="O107" s="82"/>
      <c r="P107" s="82"/>
      <c r="Q107" s="83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4"/>
      <c r="BG107" s="14"/>
      <c r="BH107" s="14"/>
      <c r="BI107" s="14"/>
      <c r="BJ107" s="14"/>
      <c r="BK107" s="14"/>
      <c r="BL107" s="14"/>
      <c r="BM107" s="84"/>
      <c r="BN107" s="84"/>
      <c r="BO107" s="84"/>
      <c r="BP107" s="84"/>
      <c r="BQ107" s="84"/>
      <c r="BR107" s="84"/>
      <c r="BS107" s="84"/>
      <c r="BT107" s="84"/>
      <c r="BU107" s="84"/>
      <c r="BV107" s="84"/>
      <c r="BW107" s="84"/>
      <c r="BX107" s="84"/>
      <c r="BY107" s="84"/>
      <c r="BZ107" s="84"/>
      <c r="CA107" s="84"/>
      <c r="CB107" s="84"/>
      <c r="CC107" s="84"/>
      <c r="CD107" s="84"/>
      <c r="CE107" s="101"/>
      <c r="CF107" s="101"/>
      <c r="CG107" s="103"/>
      <c r="CH107" s="103"/>
      <c r="CI107" s="84"/>
      <c r="CU107" s="84"/>
      <c r="CV107" s="84"/>
      <c r="CW107" s="84"/>
      <c r="CX107" s="84"/>
      <c r="CY107" s="84"/>
      <c r="CZ107" s="84"/>
      <c r="DA107" s="84"/>
      <c r="DB107" s="84"/>
      <c r="DC107" s="84"/>
      <c r="DD107" s="84"/>
      <c r="DE107" s="84"/>
      <c r="DF107" s="84"/>
      <c r="DG107" s="84"/>
      <c r="DH107" s="84"/>
      <c r="DI107" s="84"/>
      <c r="DJ107" s="84"/>
      <c r="DK107" s="84"/>
      <c r="DL107" s="84"/>
      <c r="DM107" s="84"/>
      <c r="DN107" s="84"/>
      <c r="DO107" s="84"/>
      <c r="DP107" s="84"/>
      <c r="DQ107" s="84"/>
      <c r="DR107" s="84"/>
      <c r="DS107" s="84"/>
      <c r="DT107" s="84"/>
      <c r="DU107" s="84"/>
      <c r="DV107" s="84"/>
      <c r="DW107" s="84"/>
      <c r="DX107" s="84"/>
      <c r="DY107" s="84"/>
      <c r="DZ107" s="84"/>
      <c r="EA107" s="84"/>
      <c r="EB107" s="84"/>
      <c r="EC107" s="84"/>
      <c r="ED107" s="84"/>
      <c r="EE107" s="84"/>
      <c r="EF107" s="84"/>
      <c r="EG107" s="84"/>
      <c r="EH107" s="84"/>
      <c r="EI107" s="84"/>
      <c r="EJ107" s="84"/>
      <c r="EK107" s="84"/>
      <c r="EL107" s="84"/>
      <c r="EM107" s="84"/>
      <c r="EN107" s="84"/>
      <c r="EO107" s="84"/>
      <c r="EP107" s="84"/>
      <c r="EQ107" s="84"/>
      <c r="ER107" s="84"/>
      <c r="ES107" s="84"/>
      <c r="ET107" s="84"/>
      <c r="EU107" s="84"/>
      <c r="EV107" s="84"/>
      <c r="EW107" s="84"/>
      <c r="EX107" s="84"/>
      <c r="EY107" s="84"/>
      <c r="EZ107" s="84"/>
      <c r="FA107" s="84"/>
      <c r="FB107" s="84"/>
      <c r="FC107" s="84"/>
      <c r="FD107" s="84"/>
      <c r="FE107" s="84"/>
      <c r="FF107" s="84"/>
    </row>
    <row r="108" s="2" customFormat="1" ht="15" customHeight="1" hidden="1">
      <c r="A108" s="104"/>
      <c r="B108" s="95"/>
      <c r="C108" s="95"/>
      <c r="E108" s="77"/>
      <c r="F108" s="77"/>
      <c r="G108" s="77"/>
      <c r="H108" s="77"/>
      <c r="I108" s="77"/>
      <c r="J108" s="80"/>
      <c r="K108" s="81"/>
      <c r="L108" s="81"/>
      <c r="M108" s="82"/>
      <c r="N108" s="82"/>
      <c r="O108" s="82"/>
      <c r="P108" s="82"/>
      <c r="Q108" s="83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  <c r="BD108" s="14"/>
      <c r="BE108" s="14"/>
      <c r="BF108" s="14"/>
      <c r="BG108" s="14"/>
      <c r="BH108" s="14"/>
      <c r="BI108" s="14"/>
      <c r="BJ108" s="14"/>
      <c r="BK108" s="14"/>
      <c r="BL108" s="14"/>
      <c r="BM108" s="84"/>
      <c r="BN108" s="84"/>
      <c r="BO108" s="84"/>
      <c r="BP108" s="84"/>
      <c r="BQ108" s="84"/>
      <c r="BR108" s="84"/>
      <c r="BS108" s="84"/>
      <c r="BT108" s="84"/>
      <c r="BU108" s="84"/>
      <c r="BV108" s="84"/>
      <c r="BW108" s="84"/>
      <c r="BX108" s="84"/>
      <c r="BY108" s="84"/>
      <c r="BZ108" s="84"/>
      <c r="CA108" s="84"/>
      <c r="CB108" s="84"/>
      <c r="CC108" s="84"/>
      <c r="CD108" s="84"/>
      <c r="CE108" s="101"/>
      <c r="CF108" s="101"/>
      <c r="CG108" s="103"/>
      <c r="CH108" s="103"/>
      <c r="CI108" s="84"/>
      <c r="CU108" s="84"/>
      <c r="CV108" s="84"/>
      <c r="CW108" s="84"/>
      <c r="CX108" s="84"/>
      <c r="CY108" s="84"/>
      <c r="CZ108" s="84"/>
      <c r="DA108" s="84"/>
      <c r="DB108" s="84"/>
      <c r="DC108" s="84"/>
      <c r="DD108" s="84"/>
      <c r="DE108" s="84"/>
      <c r="DF108" s="84"/>
      <c r="DG108" s="84"/>
      <c r="DH108" s="84"/>
      <c r="DI108" s="84"/>
      <c r="DJ108" s="84"/>
      <c r="DK108" s="84"/>
      <c r="DL108" s="84"/>
      <c r="DM108" s="84"/>
      <c r="DN108" s="84"/>
      <c r="DO108" s="84"/>
      <c r="DP108" s="84"/>
      <c r="DQ108" s="84"/>
      <c r="DR108" s="84"/>
      <c r="DS108" s="84"/>
      <c r="DT108" s="84"/>
      <c r="DU108" s="84"/>
      <c r="DV108" s="84"/>
      <c r="DW108" s="84"/>
      <c r="DX108" s="84"/>
      <c r="DY108" s="84"/>
      <c r="DZ108" s="84"/>
      <c r="EA108" s="84"/>
      <c r="EB108" s="84"/>
      <c r="EC108" s="84"/>
      <c r="ED108" s="84"/>
      <c r="EE108" s="84"/>
      <c r="EF108" s="84"/>
      <c r="EG108" s="84"/>
      <c r="EH108" s="84"/>
      <c r="EI108" s="84"/>
      <c r="EJ108" s="84"/>
      <c r="EK108" s="84"/>
      <c r="EL108" s="84"/>
      <c r="EM108" s="84"/>
      <c r="EN108" s="84"/>
      <c r="EO108" s="84"/>
      <c r="EP108" s="84"/>
      <c r="EQ108" s="84"/>
      <c r="ER108" s="84"/>
      <c r="ES108" s="84"/>
      <c r="ET108" s="84"/>
      <c r="EU108" s="84"/>
      <c r="EV108" s="84"/>
      <c r="EW108" s="84"/>
      <c r="EX108" s="84"/>
      <c r="EY108" s="84"/>
      <c r="EZ108" s="84"/>
      <c r="FA108" s="84"/>
      <c r="FB108" s="84"/>
      <c r="FC108" s="84"/>
      <c r="FD108" s="84"/>
      <c r="FE108" s="84"/>
      <c r="FF108" s="84"/>
    </row>
    <row r="109" s="2" customFormat="1" ht="15" customHeight="1" hidden="1">
      <c r="A109" s="104"/>
      <c r="B109" s="95"/>
      <c r="C109" s="95"/>
      <c r="E109" s="77"/>
      <c r="F109" s="77"/>
      <c r="G109" s="77"/>
      <c r="H109" s="77"/>
      <c r="I109" s="77"/>
      <c r="J109" s="80"/>
      <c r="K109" s="81"/>
      <c r="L109" s="81"/>
      <c r="M109" s="82"/>
      <c r="N109" s="82"/>
      <c r="O109" s="82"/>
      <c r="P109" s="82"/>
      <c r="Q109" s="83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  <c r="BD109" s="14"/>
      <c r="BE109" s="14"/>
      <c r="BF109" s="14"/>
      <c r="BG109" s="14"/>
      <c r="BH109" s="14"/>
      <c r="BI109" s="14"/>
      <c r="BJ109" s="14"/>
      <c r="BK109" s="14"/>
      <c r="BL109" s="14"/>
      <c r="BM109" s="84"/>
      <c r="BN109" s="84"/>
      <c r="BO109" s="84"/>
      <c r="BP109" s="84"/>
      <c r="BQ109" s="84"/>
      <c r="BR109" s="84"/>
      <c r="BS109" s="84"/>
      <c r="BT109" s="84"/>
      <c r="BU109" s="84"/>
      <c r="BV109" s="84"/>
      <c r="BW109" s="84"/>
      <c r="BX109" s="84"/>
      <c r="BY109" s="84"/>
      <c r="BZ109" s="84"/>
      <c r="CA109" s="84"/>
      <c r="CB109" s="84"/>
      <c r="CC109" s="84"/>
      <c r="CD109" s="84"/>
      <c r="CE109" s="101"/>
      <c r="CF109" s="101"/>
      <c r="CG109" s="103"/>
      <c r="CH109" s="103"/>
      <c r="CI109" s="84"/>
      <c r="CU109" s="84"/>
      <c r="CV109" s="84"/>
      <c r="CW109" s="84"/>
      <c r="CX109" s="84"/>
      <c r="CY109" s="84"/>
      <c r="CZ109" s="84"/>
      <c r="DA109" s="84"/>
      <c r="DB109" s="84"/>
      <c r="DC109" s="84"/>
      <c r="DD109" s="84"/>
      <c r="DE109" s="84"/>
      <c r="DF109" s="84"/>
      <c r="DG109" s="84"/>
      <c r="DH109" s="84"/>
      <c r="DI109" s="84"/>
      <c r="DJ109" s="84"/>
      <c r="DK109" s="84"/>
      <c r="DL109" s="84"/>
      <c r="DM109" s="84"/>
      <c r="DN109" s="84"/>
      <c r="DO109" s="84"/>
      <c r="DP109" s="84"/>
      <c r="DQ109" s="84"/>
      <c r="DR109" s="84"/>
      <c r="DS109" s="84"/>
      <c r="DT109" s="84"/>
      <c r="DU109" s="84"/>
      <c r="DV109" s="84"/>
      <c r="DW109" s="84"/>
      <c r="DX109" s="84"/>
      <c r="DY109" s="84"/>
      <c r="DZ109" s="84"/>
      <c r="EA109" s="84"/>
      <c r="EB109" s="84"/>
      <c r="EC109" s="84"/>
      <c r="ED109" s="84"/>
      <c r="EE109" s="84"/>
      <c r="EF109" s="84"/>
      <c r="EG109" s="84"/>
      <c r="EH109" s="84"/>
      <c r="EI109" s="84"/>
      <c r="EJ109" s="84"/>
      <c r="EK109" s="84"/>
      <c r="EL109" s="84"/>
      <c r="EM109" s="84"/>
      <c r="EN109" s="84"/>
      <c r="EO109" s="84"/>
      <c r="EP109" s="84"/>
      <c r="EQ109" s="84"/>
      <c r="ER109" s="84"/>
      <c r="ES109" s="84"/>
      <c r="ET109" s="84"/>
      <c r="EU109" s="84"/>
      <c r="EV109" s="84"/>
      <c r="EW109" s="84"/>
      <c r="EX109" s="84"/>
      <c r="EY109" s="84"/>
      <c r="EZ109" s="84"/>
      <c r="FA109" s="84"/>
      <c r="FB109" s="84"/>
      <c r="FC109" s="84"/>
      <c r="FD109" s="84"/>
      <c r="FE109" s="84"/>
      <c r="FF109" s="84"/>
    </row>
    <row r="110" s="2" customFormat="1" ht="15" customHeight="1" hidden="1">
      <c r="A110" s="104"/>
      <c r="B110" s="95"/>
      <c r="C110" s="95"/>
      <c r="E110" s="77"/>
      <c r="F110" s="77"/>
      <c r="G110" s="77"/>
      <c r="H110" s="77"/>
      <c r="I110" s="77"/>
      <c r="J110" s="80"/>
      <c r="K110" s="81"/>
      <c r="L110" s="81"/>
      <c r="M110" s="82"/>
      <c r="N110" s="82"/>
      <c r="O110" s="82"/>
      <c r="P110" s="82"/>
      <c r="Q110" s="83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  <c r="BA110" s="14"/>
      <c r="BB110" s="14"/>
      <c r="BC110" s="14"/>
      <c r="BD110" s="14"/>
      <c r="BE110" s="14"/>
      <c r="BF110" s="14"/>
      <c r="BG110" s="14"/>
      <c r="BH110" s="14"/>
      <c r="BI110" s="14"/>
      <c r="BJ110" s="14"/>
      <c r="BK110" s="14"/>
      <c r="BL110" s="14"/>
      <c r="BM110" s="84"/>
      <c r="BN110" s="84"/>
      <c r="BO110" s="84"/>
      <c r="BP110" s="84"/>
      <c r="BQ110" s="84"/>
      <c r="BR110" s="84"/>
      <c r="BS110" s="84"/>
      <c r="BT110" s="84"/>
      <c r="BU110" s="84"/>
      <c r="BV110" s="84"/>
      <c r="BW110" s="84"/>
      <c r="BX110" s="84"/>
      <c r="BY110" s="84"/>
      <c r="BZ110" s="84"/>
      <c r="CA110" s="84"/>
      <c r="CB110" s="84"/>
      <c r="CC110" s="84"/>
      <c r="CD110" s="84"/>
      <c r="CE110" s="101"/>
      <c r="CF110" s="101"/>
      <c r="CG110" s="103"/>
      <c r="CH110" s="103"/>
      <c r="CI110" s="84"/>
      <c r="CU110" s="84"/>
      <c r="CV110" s="84"/>
      <c r="CW110" s="84"/>
      <c r="CX110" s="84"/>
      <c r="CY110" s="84"/>
      <c r="CZ110" s="84"/>
      <c r="DA110" s="84"/>
      <c r="DB110" s="84"/>
      <c r="DC110" s="84"/>
      <c r="DD110" s="84"/>
      <c r="DE110" s="84"/>
      <c r="DF110" s="84"/>
      <c r="DG110" s="84"/>
      <c r="DH110" s="84"/>
      <c r="DI110" s="84"/>
      <c r="DJ110" s="84"/>
      <c r="DK110" s="84"/>
      <c r="DL110" s="84"/>
      <c r="DM110" s="84"/>
      <c r="DN110" s="84"/>
      <c r="DO110" s="84"/>
      <c r="DP110" s="84"/>
      <c r="DQ110" s="84"/>
      <c r="DR110" s="84"/>
      <c r="DS110" s="84"/>
      <c r="DT110" s="84"/>
      <c r="DU110" s="84"/>
      <c r="DV110" s="84"/>
      <c r="DW110" s="84"/>
      <c r="DX110" s="84"/>
      <c r="DY110" s="84"/>
      <c r="DZ110" s="84"/>
      <c r="EA110" s="84"/>
      <c r="EB110" s="84"/>
      <c r="EC110" s="84"/>
      <c r="ED110" s="84"/>
      <c r="EE110" s="84"/>
      <c r="EF110" s="84"/>
      <c r="EG110" s="84"/>
      <c r="EH110" s="84"/>
      <c r="EI110" s="84"/>
      <c r="EJ110" s="84"/>
      <c r="EK110" s="84"/>
      <c r="EL110" s="84"/>
      <c r="EM110" s="84"/>
      <c r="EN110" s="84"/>
      <c r="EO110" s="84"/>
      <c r="EP110" s="84"/>
      <c r="EQ110" s="84"/>
      <c r="ER110" s="84"/>
      <c r="ES110" s="84"/>
      <c r="ET110" s="84"/>
      <c r="EU110" s="84"/>
      <c r="EV110" s="84"/>
      <c r="EW110" s="84"/>
      <c r="EX110" s="84"/>
      <c r="EY110" s="84"/>
      <c r="EZ110" s="84"/>
      <c r="FA110" s="84"/>
      <c r="FB110" s="84"/>
      <c r="FC110" s="84"/>
      <c r="FD110" s="84"/>
      <c r="FE110" s="84"/>
      <c r="FF110" s="84"/>
    </row>
    <row r="111" s="2" customFormat="1" ht="12.75" customHeight="1" hidden="1">
      <c r="F111" s="77"/>
      <c r="P111" s="10"/>
      <c r="Q111" s="85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  <c r="AY111" s="13"/>
      <c r="AZ111" s="13"/>
      <c r="BA111" s="13"/>
      <c r="BB111" s="13"/>
      <c r="BC111" s="13"/>
      <c r="BD111" s="13"/>
      <c r="BE111" s="13"/>
      <c r="BF111" s="13"/>
      <c r="BG111" s="13"/>
      <c r="BH111" s="13"/>
      <c r="BI111" s="13"/>
      <c r="BJ111" s="13"/>
      <c r="BK111" s="13"/>
      <c r="BL111" s="13"/>
      <c r="CU111" s="84"/>
      <c r="CV111" s="84"/>
      <c r="CW111" s="84"/>
      <c r="CX111" s="84"/>
      <c r="CY111" s="84"/>
      <c r="CZ111" s="84"/>
      <c r="DA111" s="84"/>
      <c r="DB111" s="84"/>
      <c r="DC111" s="84"/>
      <c r="DD111" s="84"/>
      <c r="DE111" s="84"/>
      <c r="DF111" s="84"/>
      <c r="DG111" s="84"/>
      <c r="DH111" s="84"/>
      <c r="DI111" s="84"/>
      <c r="DJ111" s="84"/>
      <c r="DK111" s="84"/>
      <c r="DL111" s="84"/>
      <c r="DM111" s="84"/>
      <c r="DN111" s="84"/>
      <c r="DO111" s="84"/>
      <c r="DP111" s="84"/>
      <c r="DQ111" s="84"/>
      <c r="DR111" s="84"/>
      <c r="DS111" s="84"/>
      <c r="DT111" s="84"/>
      <c r="DU111" s="84"/>
      <c r="DV111" s="84"/>
      <c r="DW111" s="84"/>
      <c r="DX111" s="84"/>
      <c r="DY111" s="84"/>
      <c r="DZ111" s="84"/>
      <c r="EA111" s="84"/>
      <c r="EB111" s="84"/>
      <c r="EC111" s="84"/>
      <c r="ED111" s="84"/>
      <c r="EE111" s="84"/>
      <c r="EF111" s="84"/>
      <c r="EG111" s="84"/>
      <c r="EH111" s="84"/>
      <c r="EI111" s="84"/>
      <c r="EJ111" s="84"/>
      <c r="EK111" s="84"/>
      <c r="EL111" s="84"/>
      <c r="EM111" s="84"/>
      <c r="EN111" s="84"/>
      <c r="EO111" s="84"/>
      <c r="EP111" s="84"/>
      <c r="EQ111" s="84"/>
      <c r="ER111" s="84"/>
      <c r="ES111" s="84"/>
      <c r="ET111" s="84"/>
      <c r="EU111" s="84"/>
      <c r="EV111" s="84"/>
      <c r="EW111" s="84"/>
      <c r="EX111" s="84"/>
      <c r="EY111" s="84"/>
      <c r="EZ111" s="84"/>
      <c r="FA111" s="84"/>
      <c r="FB111" s="84"/>
      <c r="FC111" s="84"/>
      <c r="FD111" s="84"/>
      <c r="FE111" s="84"/>
      <c r="FF111" s="84"/>
    </row>
    <row r="112" s="2" customFormat="1" ht="12.75" customHeight="1" hidden="1">
      <c r="F112" s="77"/>
      <c r="P112" s="10"/>
      <c r="Q112" s="85"/>
      <c r="R112" s="13"/>
      <c r="S112" s="13"/>
      <c r="T112" t="s" s="86">
        <v>227</v>
      </c>
      <c r="U112" t="s" s="86">
        <v>228</v>
      </c>
      <c r="V112" t="s" s="86">
        <v>229</v>
      </c>
      <c r="W112" t="s" s="86">
        <v>230</v>
      </c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  <c r="AS112" s="13"/>
      <c r="AT112" s="13"/>
      <c r="AU112" s="13"/>
      <c r="AV112" s="13"/>
      <c r="AW112" s="13"/>
      <c r="AX112" s="13"/>
      <c r="AY112" s="13"/>
      <c r="AZ112" s="13"/>
      <c r="BA112" s="13"/>
      <c r="BB112" s="13"/>
      <c r="BC112" s="13"/>
      <c r="BD112" s="13"/>
      <c r="BE112" s="13"/>
      <c r="BF112" s="13"/>
      <c r="BG112" s="13"/>
      <c r="BH112" s="13"/>
      <c r="BI112" s="13"/>
      <c r="BJ112" s="13"/>
      <c r="BK112" s="13"/>
      <c r="BL112" s="13"/>
    </row>
    <row r="113" s="2" customFormat="1" ht="12.75" customHeight="1" hidden="1">
      <c r="D113" t="s" s="107">
        <v>231</v>
      </c>
      <c r="F113" s="77"/>
      <c r="H113" t="s" s="76">
        <v>232</v>
      </c>
      <c r="M113" t="s" s="79">
        <v>233</v>
      </c>
      <c r="P113" s="10"/>
      <c r="Q113" s="85"/>
      <c r="R113" s="13"/>
      <c r="S113" t="s" s="86">
        <v>234</v>
      </c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  <c r="AS113" s="13"/>
      <c r="AT113" s="13"/>
      <c r="AU113" s="13"/>
      <c r="AV113" s="13"/>
      <c r="AW113" s="13"/>
      <c r="AX113" s="13"/>
      <c r="AY113" s="13"/>
      <c r="AZ113" s="13"/>
      <c r="BA113" s="13"/>
      <c r="BB113" s="13"/>
      <c r="BC113" s="13"/>
      <c r="BD113" s="13"/>
      <c r="BE113" s="13"/>
      <c r="BF113" s="13"/>
      <c r="BG113" s="13"/>
      <c r="BH113" s="13"/>
      <c r="BI113" s="13"/>
      <c r="BJ113" s="13"/>
      <c r="BK113" s="13"/>
      <c r="BL113" s="13"/>
    </row>
    <row r="114" s="2" customFormat="1" ht="12.75" customHeight="1" hidden="1">
      <c r="D114" t="s" s="108">
        <v>7</v>
      </c>
      <c r="E114" t="s" s="108">
        <v>235</v>
      </c>
      <c r="F114" s="109"/>
      <c r="G114" s="109"/>
      <c r="H114" s="109"/>
      <c r="I114" s="109"/>
      <c r="J114" s="110"/>
      <c r="K114" s="19"/>
      <c r="L114" s="19"/>
      <c r="M114" s="19"/>
      <c r="N114" s="19"/>
      <c r="O114" s="19"/>
      <c r="P114" s="10"/>
      <c r="Q114" s="11"/>
      <c r="R114" t="s" s="86">
        <v>236</v>
      </c>
      <c r="S114" t="s" s="86">
        <v>237</v>
      </c>
      <c r="T114" t="s" s="86">
        <v>238</v>
      </c>
      <c r="U114" t="s" s="86">
        <v>239</v>
      </c>
      <c r="V114" t="s" s="86">
        <v>240</v>
      </c>
      <c r="W114" t="s" s="86">
        <v>241</v>
      </c>
      <c r="X114" s="13"/>
      <c r="Y114" s="13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3"/>
      <c r="BF114" s="13"/>
      <c r="BG114" s="14"/>
      <c r="BH114" s="14"/>
      <c r="BI114" s="13"/>
      <c r="BJ114" s="13"/>
      <c r="BK114" s="14"/>
      <c r="BL114" s="14"/>
      <c r="BM114" s="111"/>
    </row>
    <row r="115" s="2" customFormat="1" ht="12.75" customHeight="1" hidden="1">
      <c r="D115" s="109"/>
      <c r="E115" s="109"/>
      <c r="F115" s="109"/>
      <c r="G115" s="109"/>
      <c r="H115" s="109"/>
      <c r="I115" t="s" s="76">
        <v>242</v>
      </c>
      <c r="J115" t="s" s="112">
        <v>243</v>
      </c>
      <c r="K115" t="s" s="113">
        <v>244</v>
      </c>
      <c r="L115" s="19"/>
      <c r="M115" s="81">
        <v>15</v>
      </c>
      <c r="N115" s="81">
        <v>0.298</v>
      </c>
      <c r="O115" s="19"/>
      <c r="P115" s="10"/>
      <c r="Q115" s="11"/>
      <c r="R115" s="12">
        <v>1</v>
      </c>
      <c r="S115" s="93">
        <v>1</v>
      </c>
      <c r="T115" s="93">
        <v>1</v>
      </c>
      <c r="U115" s="93">
        <v>1.05</v>
      </c>
      <c r="V115" s="93">
        <v>1.12</v>
      </c>
      <c r="W115" s="93">
        <v>1.28</v>
      </c>
      <c r="X115" s="13"/>
      <c r="Y115" s="13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3"/>
      <c r="BF115" s="13"/>
      <c r="BG115" s="14"/>
      <c r="BH115" s="14"/>
      <c r="BI115" s="13"/>
      <c r="BJ115" s="13"/>
      <c r="BK115" s="14"/>
      <c r="BL115" s="14"/>
      <c r="BM115" s="111"/>
    </row>
    <row r="116" s="2" customFormat="1" ht="12.75" customHeight="1" hidden="1">
      <c r="D116" s="109">
        <v>-20</v>
      </c>
      <c r="E116" s="109">
        <v>0.334</v>
      </c>
      <c r="F116" s="109"/>
      <c r="G116" s="77"/>
      <c r="H116" s="77"/>
      <c r="I116" s="77"/>
      <c r="J116" s="80"/>
      <c r="K116" s="81"/>
      <c r="L116" s="19"/>
      <c r="M116" s="81">
        <v>16</v>
      </c>
      <c r="N116" s="81" cm="1">
        <f t="array" ref="N116">N115+(N120-N115)/5</f>
        <v>0.3124</v>
      </c>
      <c r="O116" s="19"/>
      <c r="P116" s="10"/>
      <c r="Q116" s="11"/>
      <c r="R116" s="12">
        <v>2</v>
      </c>
      <c r="S116" s="93">
        <v>1</v>
      </c>
      <c r="T116" s="93">
        <v>1.04</v>
      </c>
      <c r="U116" s="93">
        <v>1.13</v>
      </c>
      <c r="V116" s="93">
        <v>1.25</v>
      </c>
      <c r="W116" s="93">
        <v>1.47</v>
      </c>
      <c r="X116" s="13"/>
      <c r="Y116" s="13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3"/>
      <c r="BF116" s="13"/>
      <c r="BG116" s="14"/>
      <c r="BH116" s="14"/>
      <c r="BI116" s="13"/>
      <c r="BJ116" s="13"/>
      <c r="BK116" s="14"/>
      <c r="BL116" s="14"/>
      <c r="BM116" s="111"/>
    </row>
    <row r="117" s="2" customFormat="1" ht="12.75" customHeight="1" hidden="1">
      <c r="D117" s="109">
        <v>-15</v>
      </c>
      <c r="E117" s="109">
        <v>0.328</v>
      </c>
      <c r="F117" s="109"/>
      <c r="G117" s="77"/>
      <c r="H117" s="77">
        <v>10</v>
      </c>
      <c r="I117" s="77">
        <v>0.144</v>
      </c>
      <c r="J117" s="80"/>
      <c r="K117" s="81"/>
      <c r="L117" s="19"/>
      <c r="M117" s="81">
        <v>17</v>
      </c>
      <c r="N117" s="81" cm="1">
        <f t="array" ref="N117">N115+2*(N120-N115)/5</f>
        <v>0.3268</v>
      </c>
      <c r="O117" s="19"/>
      <c r="P117" s="10"/>
      <c r="Q117" s="11"/>
      <c r="R117" s="12">
        <v>3</v>
      </c>
      <c r="S117" s="93">
        <v>1</v>
      </c>
      <c r="T117" s="93">
        <v>1.06</v>
      </c>
      <c r="U117" s="93">
        <v>1.17</v>
      </c>
      <c r="V117" s="93">
        <v>1.38</v>
      </c>
      <c r="W117" s="93">
        <v>1.5</v>
      </c>
      <c r="X117" s="13"/>
      <c r="Y117" s="13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3"/>
      <c r="BF117" s="13"/>
      <c r="BG117" s="14"/>
      <c r="BH117" s="14"/>
      <c r="BI117" s="13"/>
      <c r="BJ117" s="13"/>
      <c r="BK117" s="14"/>
      <c r="BL117" s="14"/>
      <c r="BM117" s="111"/>
    </row>
    <row r="118" s="2" customFormat="1" ht="12.75" customHeight="1" hidden="1">
      <c r="D118" s="109">
        <v>-10</v>
      </c>
      <c r="E118" s="109">
        <v>0.322</v>
      </c>
      <c r="F118" s="109"/>
      <c r="G118" s="77"/>
      <c r="H118" s="77">
        <v>11</v>
      </c>
      <c r="I118" s="77" cm="1">
        <f t="array" ref="I118">I117+(I122-I117)/5</f>
        <v>0.16</v>
      </c>
      <c r="J118" s="80"/>
      <c r="K118" s="81"/>
      <c r="L118" s="19"/>
      <c r="M118" s="81">
        <v>18</v>
      </c>
      <c r="N118" s="81" cm="1">
        <f t="array" ref="N118">N115+3*(N120-N115)/5</f>
        <v>0.3412</v>
      </c>
      <c r="O118" s="19"/>
      <c r="P118" s="10"/>
      <c r="Q118" s="11"/>
      <c r="R118" s="12">
        <v>4</v>
      </c>
      <c r="S118" s="2">
        <v>1</v>
      </c>
      <c r="T118" s="2">
        <v>1.01</v>
      </c>
      <c r="U118" s="2">
        <v>1.1</v>
      </c>
      <c r="V118" s="2">
        <v>1.32</v>
      </c>
      <c r="W118" s="2">
        <v>1.45</v>
      </c>
      <c r="X118" s="13"/>
      <c r="Y118" s="13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3"/>
      <c r="BF118" s="13"/>
      <c r="BG118" s="14"/>
      <c r="BH118" s="14"/>
      <c r="BI118" s="13"/>
      <c r="BJ118" s="13"/>
      <c r="BK118" s="14"/>
      <c r="BL118" s="14"/>
      <c r="BM118" s="111"/>
    </row>
    <row r="119" s="2" customFormat="1" ht="12.75" customHeight="1" hidden="1">
      <c r="D119" s="109">
        <v>-5</v>
      </c>
      <c r="E119" s="109">
        <v>0.316</v>
      </c>
      <c r="F119" s="109"/>
      <c r="G119" s="77"/>
      <c r="H119" s="77">
        <v>12</v>
      </c>
      <c r="I119" s="77" cm="1">
        <f t="array" ref="I119">I117+2*(I122-I117)/5</f>
        <v>0.176</v>
      </c>
      <c r="J119" s="80"/>
      <c r="K119" s="81"/>
      <c r="L119" s="19"/>
      <c r="M119" s="81">
        <v>19</v>
      </c>
      <c r="N119" s="81" cm="1">
        <f t="array" ref="N119">N115+4*(N120-N115)/5</f>
        <v>0.3556</v>
      </c>
      <c r="O119" s="19"/>
      <c r="P119" s="10"/>
      <c r="Q119" s="11"/>
      <c r="R119" s="12">
        <v>5</v>
      </c>
      <c r="S119" s="13"/>
      <c r="T119" s="13"/>
      <c r="U119" s="13"/>
      <c r="V119" s="13"/>
      <c r="W119" s="13"/>
      <c r="X119" s="13"/>
      <c r="Y119" s="13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3"/>
      <c r="BF119" s="13"/>
      <c r="BG119" s="14"/>
      <c r="BH119" s="14"/>
      <c r="BI119" s="13"/>
      <c r="BJ119" s="13"/>
      <c r="BK119" s="14"/>
      <c r="BL119" s="14"/>
      <c r="BM119" s="111"/>
    </row>
    <row r="120" s="2" customFormat="1" ht="12.75" customHeight="1" hidden="1">
      <c r="D120" s="109">
        <v>0</v>
      </c>
      <c r="E120" s="109">
        <v>0.31</v>
      </c>
      <c r="F120" s="109"/>
      <c r="G120" s="77"/>
      <c r="H120" s="77">
        <v>13</v>
      </c>
      <c r="I120" s="77" cm="1">
        <f t="array" ref="I120">I117+3*(I122-I117)/5</f>
        <v>0.192</v>
      </c>
      <c r="J120" s="80"/>
      <c r="K120" s="81"/>
      <c r="L120" s="19"/>
      <c r="M120" s="81">
        <v>20</v>
      </c>
      <c r="N120" s="81">
        <v>0.37</v>
      </c>
      <c r="O120" s="19"/>
      <c r="P120" s="10"/>
      <c r="Q120" s="11"/>
      <c r="R120" s="12">
        <v>6</v>
      </c>
      <c r="S120" s="93">
        <v>1</v>
      </c>
      <c r="T120" s="93">
        <v>1</v>
      </c>
      <c r="U120" s="93">
        <v>1.04</v>
      </c>
      <c r="V120" s="93">
        <v>1.12</v>
      </c>
      <c r="W120" s="93">
        <v>1.24</v>
      </c>
      <c r="X120" s="13"/>
      <c r="Y120" s="13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3"/>
      <c r="BF120" s="13"/>
      <c r="BG120" s="14"/>
      <c r="BH120" s="14"/>
      <c r="BI120" s="13"/>
      <c r="BJ120" s="13"/>
      <c r="BK120" s="14"/>
      <c r="BL120" s="14"/>
    </row>
    <row r="121" s="2" customFormat="1" ht="12.75" customHeight="1" hidden="1">
      <c r="D121" s="109">
        <v>5</v>
      </c>
      <c r="E121" s="109">
        <v>0.305</v>
      </c>
      <c r="F121" s="109"/>
      <c r="G121" s="77"/>
      <c r="H121" s="77">
        <v>14</v>
      </c>
      <c r="I121" s="77" cm="1">
        <f t="array" ref="I121">I117+4*(I122-I117)/5</f>
        <v>0.208</v>
      </c>
      <c r="J121" s="80"/>
      <c r="K121" s="81"/>
      <c r="L121" s="19"/>
      <c r="M121" s="81">
        <v>21</v>
      </c>
      <c r="N121" s="81" cm="1">
        <f t="array" ref="N121">N120+(N125-N120)/5</f>
        <v>0.382</v>
      </c>
      <c r="O121" s="19"/>
      <c r="P121" s="10"/>
      <c r="Q121" s="11"/>
      <c r="R121" s="12">
        <v>7</v>
      </c>
      <c r="S121" s="93">
        <v>1</v>
      </c>
      <c r="T121" s="93">
        <v>1.04</v>
      </c>
      <c r="U121" s="93">
        <v>1.13</v>
      </c>
      <c r="V121" s="93">
        <v>1.25</v>
      </c>
      <c r="W121" s="93">
        <v>1.35</v>
      </c>
      <c r="X121" s="13"/>
      <c r="Y121" s="13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3"/>
      <c r="BF121" s="13"/>
      <c r="BG121" s="14"/>
      <c r="BH121" s="14"/>
      <c r="BI121" s="13"/>
      <c r="BJ121" s="13"/>
      <c r="BK121" s="14"/>
      <c r="BL121" s="14"/>
    </row>
    <row r="122" s="2" customFormat="1" ht="12.75" customHeight="1" hidden="1">
      <c r="D122" s="109">
        <v>10</v>
      </c>
      <c r="E122" s="109">
        <v>0.299</v>
      </c>
      <c r="F122" s="109"/>
      <c r="G122" s="77"/>
      <c r="H122" s="77">
        <v>15</v>
      </c>
      <c r="I122" s="77">
        <v>0.224</v>
      </c>
      <c r="J122" s="80">
        <v>0.19</v>
      </c>
      <c r="K122" s="81"/>
      <c r="L122" s="19"/>
      <c r="M122" s="81">
        <v>22</v>
      </c>
      <c r="N122" s="81" cm="1">
        <f t="array" ref="N122">N120+2*(N125-N120)/5</f>
        <v>0.394</v>
      </c>
      <c r="O122" s="19"/>
      <c r="P122" s="10"/>
      <c r="Q122" s="11"/>
      <c r="R122" s="12">
        <v>8</v>
      </c>
      <c r="S122" s="93">
        <v>1</v>
      </c>
      <c r="T122" s="93">
        <v>1.06</v>
      </c>
      <c r="U122" s="93">
        <v>1.17</v>
      </c>
      <c r="V122" s="93">
        <v>1.33</v>
      </c>
      <c r="W122" s="93">
        <v>1.4</v>
      </c>
      <c r="X122" s="13"/>
      <c r="Y122" s="13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  <c r="BD122" s="12"/>
      <c r="BE122" s="13"/>
      <c r="BF122" s="13"/>
      <c r="BG122" s="14"/>
      <c r="BH122" s="14"/>
      <c r="BI122" s="13"/>
      <c r="BJ122" s="13"/>
      <c r="BK122" s="14"/>
      <c r="BL122" s="14"/>
    </row>
    <row r="123" s="2" customFormat="1" ht="12.75" customHeight="1" hidden="1">
      <c r="D123" s="109">
        <v>15</v>
      </c>
      <c r="E123" s="109">
        <v>0.294</v>
      </c>
      <c r="F123" s="109"/>
      <c r="G123" s="77"/>
      <c r="H123" s="77">
        <v>16</v>
      </c>
      <c r="I123" s="77" cm="1">
        <f t="array" ref="I123">I122+(I127-I122)/5</f>
        <v>0.2402</v>
      </c>
      <c r="J123" s="80" cm="1">
        <f t="array" ref="J123">J122+(J127-J122)/5</f>
        <v>0.2064</v>
      </c>
      <c r="K123" s="81"/>
      <c r="L123" s="19"/>
      <c r="M123" s="81">
        <v>23</v>
      </c>
      <c r="N123" s="81" cm="1">
        <f t="array" ref="N123">N120+3*(N125-N120)/5</f>
        <v>0.406</v>
      </c>
      <c r="O123" s="19"/>
      <c r="P123" s="10"/>
      <c r="Q123" s="11"/>
      <c r="R123" s="12">
        <v>9</v>
      </c>
      <c r="S123" s="2">
        <v>1</v>
      </c>
      <c r="T123" s="2">
        <v>1.01</v>
      </c>
      <c r="U123" s="2">
        <v>1.15</v>
      </c>
      <c r="V123" s="2">
        <v>1.32</v>
      </c>
      <c r="W123" s="2">
        <v>1.35</v>
      </c>
      <c r="X123" s="13"/>
      <c r="Y123" s="13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  <c r="BD123" s="12"/>
      <c r="BE123" s="13"/>
      <c r="BF123" s="13"/>
      <c r="BG123" s="14"/>
      <c r="BH123" s="14"/>
      <c r="BI123" s="13"/>
      <c r="BJ123" s="13"/>
      <c r="BK123" s="14"/>
      <c r="BL123" s="14"/>
    </row>
    <row r="124" s="2" customFormat="1" ht="12.75" customHeight="1" hidden="1">
      <c r="D124" s="109">
        <v>20</v>
      </c>
      <c r="E124" s="109">
        <v>0.289</v>
      </c>
      <c r="F124" s="109"/>
      <c r="G124" s="77"/>
      <c r="H124" s="77">
        <v>17</v>
      </c>
      <c r="I124" s="77" cm="1">
        <f t="array" ref="I124">I122+2*(I127-I122)/5</f>
        <v>0.2564</v>
      </c>
      <c r="J124" s="80" cm="1">
        <f t="array" ref="J124">J122+2*(J127-J122)/5</f>
        <v>0.2228</v>
      </c>
      <c r="K124" s="81"/>
      <c r="L124" s="19"/>
      <c r="M124" s="81">
        <v>24</v>
      </c>
      <c r="N124" s="81" cm="1">
        <f t="array" ref="N124">N120+4*(N125-N120)/5</f>
        <v>0.418</v>
      </c>
      <c r="O124" s="19"/>
      <c r="P124" s="10"/>
      <c r="Q124" s="11"/>
      <c r="R124" s="12">
        <v>10</v>
      </c>
      <c r="X124" s="13"/>
      <c r="Y124" s="13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  <c r="BD124" s="12"/>
      <c r="BE124" s="13"/>
      <c r="BF124" s="13"/>
      <c r="BG124" s="14"/>
      <c r="BH124" s="14"/>
      <c r="BI124" s="13"/>
      <c r="BJ124" s="13"/>
      <c r="BK124" s="14"/>
      <c r="BL124" s="14"/>
    </row>
    <row r="125" s="2" customFormat="1" ht="12.75" customHeight="1" hidden="1">
      <c r="D125" s="109">
        <v>25</v>
      </c>
      <c r="E125" s="109">
        <v>0.284</v>
      </c>
      <c r="F125" s="109"/>
      <c r="G125" s="77"/>
      <c r="H125" s="77">
        <v>18</v>
      </c>
      <c r="I125" s="77" cm="1">
        <f t="array" ref="I125">I122+3*(I127-I122)/5</f>
        <v>0.2726</v>
      </c>
      <c r="J125" s="80" cm="1">
        <f t="array" ref="J125">J122+3*(J127-J122)/5</f>
        <v>0.2392</v>
      </c>
      <c r="K125" s="81"/>
      <c r="L125" s="19"/>
      <c r="M125" s="81">
        <v>25</v>
      </c>
      <c r="N125" s="81">
        <v>0.43</v>
      </c>
      <c r="O125" s="19"/>
      <c r="P125" s="10"/>
      <c r="Q125" s="11"/>
      <c r="R125" s="12">
        <v>11</v>
      </c>
      <c r="S125" s="93">
        <v>1</v>
      </c>
      <c r="T125" s="93">
        <v>1.02</v>
      </c>
      <c r="U125" s="93">
        <v>1.08</v>
      </c>
      <c r="V125" s="93">
        <v>1.2</v>
      </c>
      <c r="W125" s="93">
        <v>1.4</v>
      </c>
      <c r="X125" s="13"/>
      <c r="Y125" s="13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3"/>
      <c r="BF125" s="13"/>
      <c r="BG125" s="14"/>
      <c r="BH125" s="14"/>
      <c r="BI125" s="13"/>
      <c r="BJ125" s="13"/>
      <c r="BK125" s="14"/>
      <c r="BL125" s="14"/>
    </row>
    <row r="126" s="2" customFormat="1" ht="12.75" customHeight="1" hidden="1">
      <c r="D126" s="109">
        <v>30</v>
      </c>
      <c r="E126" s="109">
        <v>0.279</v>
      </c>
      <c r="F126" s="109"/>
      <c r="G126" s="77"/>
      <c r="H126" s="77">
        <v>19</v>
      </c>
      <c r="I126" s="77" cm="1">
        <f t="array" ref="I126">I122+4*(I127-I122)/5</f>
        <v>0.2888</v>
      </c>
      <c r="J126" s="80" cm="1">
        <f t="array" ref="J126">J122+4*(J127-J122)/5</f>
        <v>0.2556</v>
      </c>
      <c r="K126" s="81"/>
      <c r="L126" s="19"/>
      <c r="M126" s="81">
        <v>26</v>
      </c>
      <c r="N126" s="81" cm="1">
        <f t="array" ref="N126">N125+(N130-N125)/5</f>
        <v>0.4414</v>
      </c>
      <c r="O126" s="19"/>
      <c r="P126" s="10"/>
      <c r="Q126" s="11"/>
      <c r="R126" s="2">
        <v>12</v>
      </c>
      <c r="S126" s="93">
        <v>1</v>
      </c>
      <c r="T126" s="93">
        <v>1.06</v>
      </c>
      <c r="U126" s="93">
        <v>1.17</v>
      </c>
      <c r="V126" s="93">
        <v>1.35</v>
      </c>
      <c r="W126" s="93">
        <v>1.5</v>
      </c>
      <c r="X126" s="13"/>
      <c r="Y126" s="13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3"/>
      <c r="BF126" s="13"/>
      <c r="BG126" s="14"/>
      <c r="BH126" s="14"/>
      <c r="BI126" s="13"/>
      <c r="BJ126" s="13"/>
      <c r="BK126" s="14"/>
      <c r="BL126" s="14"/>
    </row>
    <row r="127" s="2" customFormat="1" ht="12.75" customHeight="1" hidden="1">
      <c r="D127" s="109"/>
      <c r="E127" s="109"/>
      <c r="F127" s="109"/>
      <c r="G127" s="77"/>
      <c r="H127" s="77">
        <v>20</v>
      </c>
      <c r="I127" s="77">
        <v>0.305</v>
      </c>
      <c r="J127" s="80">
        <v>0.272</v>
      </c>
      <c r="K127" s="81"/>
      <c r="L127" s="19"/>
      <c r="M127" s="81">
        <v>27</v>
      </c>
      <c r="N127" s="81" cm="1">
        <f t="array" ref="N127">N125+2*(N130-N125)/5</f>
        <v>0.4528</v>
      </c>
      <c r="O127" s="19"/>
      <c r="P127" s="10"/>
      <c r="Q127" s="11"/>
      <c r="R127" s="12">
        <v>13</v>
      </c>
      <c r="S127" s="2">
        <v>1</v>
      </c>
      <c r="T127" s="2">
        <v>0.99</v>
      </c>
      <c r="U127" s="2">
        <v>1.05</v>
      </c>
      <c r="V127" s="2">
        <v>1.22</v>
      </c>
      <c r="W127" s="2">
        <v>1.35</v>
      </c>
      <c r="X127" s="13"/>
      <c r="Y127" s="13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3"/>
      <c r="BF127" s="13"/>
      <c r="BG127" s="14"/>
      <c r="BH127" s="14"/>
      <c r="BI127" s="13"/>
      <c r="BJ127" s="13"/>
      <c r="BK127" s="14"/>
      <c r="BL127" s="14"/>
    </row>
    <row r="128" s="2" customFormat="1" ht="12.75" customHeight="1" hidden="1">
      <c r="D128" s="109"/>
      <c r="E128" s="109"/>
      <c r="F128" s="109"/>
      <c r="G128" s="77"/>
      <c r="H128" s="77">
        <v>21</v>
      </c>
      <c r="I128" s="77" cm="1">
        <f t="array" ref="I128">I127+(I132-I127)/5</f>
        <v>0.3216</v>
      </c>
      <c r="J128" s="80" cm="1">
        <f t="array" ref="J128">J127+(J132-J127)/5</f>
        <v>0.2888</v>
      </c>
      <c r="K128" s="81"/>
      <c r="L128" s="19"/>
      <c r="M128" s="81">
        <v>28</v>
      </c>
      <c r="N128" s="81" cm="1">
        <f t="array" ref="N128">N125+3*(N130-N125)/5</f>
        <v>0.4642</v>
      </c>
      <c r="O128" s="19"/>
      <c r="P128" s="10"/>
      <c r="Q128" s="11"/>
      <c r="R128" s="12">
        <v>14</v>
      </c>
      <c r="S128" s="13"/>
      <c r="T128" s="13"/>
      <c r="U128" s="13"/>
      <c r="V128" s="13"/>
      <c r="W128" s="13"/>
      <c r="X128" s="13"/>
      <c r="Y128" s="13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  <c r="BD128" s="12"/>
      <c r="BE128" s="13"/>
      <c r="BF128" s="13"/>
      <c r="BG128" s="14"/>
      <c r="BH128" s="14"/>
      <c r="BI128" s="13"/>
      <c r="BJ128" s="13"/>
      <c r="BK128" s="14"/>
      <c r="BL128" s="14"/>
    </row>
    <row r="129" s="3" customFormat="1" ht="12.75" customHeight="1" hidden="1">
      <c r="D129" s="109"/>
      <c r="E129" s="109"/>
      <c r="F129" s="109"/>
      <c r="G129" s="77"/>
      <c r="H129" s="77">
        <v>22</v>
      </c>
      <c r="I129" s="77" cm="1">
        <f t="array" ref="I129">I127+2*(I132-I127)/5</f>
        <v>0.3382</v>
      </c>
      <c r="J129" s="80" cm="1">
        <f t="array" ref="J129">J127+2*(J132-J127)/5</f>
        <v>0.3056</v>
      </c>
      <c r="K129" s="81"/>
      <c r="L129" s="19"/>
      <c r="M129" s="81">
        <v>29</v>
      </c>
      <c r="N129" s="81" cm="1">
        <f t="array" ref="N129">N125+4*(N130-N125)/5</f>
        <v>0.4756</v>
      </c>
      <c r="O129" s="19"/>
      <c r="P129" s="10"/>
      <c r="Q129" s="11"/>
      <c r="R129" s="12"/>
      <c r="S129" s="13"/>
      <c r="T129" s="13"/>
      <c r="U129" s="13"/>
      <c r="V129" s="13"/>
      <c r="W129" s="13"/>
      <c r="X129" s="13"/>
      <c r="Y129" s="13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3"/>
      <c r="BF129" s="13"/>
      <c r="BG129" s="14"/>
      <c r="BH129" s="14"/>
      <c r="BI129" s="13"/>
      <c r="BJ129" s="13"/>
      <c r="BK129" s="14"/>
      <c r="BL129" s="14"/>
    </row>
    <row r="130" s="3" customFormat="1" ht="12.75" customHeight="1" hidden="1">
      <c r="D130" s="109"/>
      <c r="E130" s="109"/>
      <c r="F130" s="109"/>
      <c r="G130" s="77"/>
      <c r="H130" s="77">
        <v>23</v>
      </c>
      <c r="I130" s="77" cm="1">
        <f t="array" ref="I130">I127+3*(I132-I127)/5</f>
        <v>0.3548</v>
      </c>
      <c r="J130" s="80" cm="1">
        <f t="array" ref="J130">J127+3*(J132-J127)/5</f>
        <v>0.3224</v>
      </c>
      <c r="K130" s="81">
        <v>0.29</v>
      </c>
      <c r="L130" s="19"/>
      <c r="M130" s="81">
        <v>30</v>
      </c>
      <c r="N130" s="81">
        <v>0.487</v>
      </c>
      <c r="O130" s="19"/>
      <c r="P130" s="10"/>
      <c r="Q130" s="11"/>
      <c r="R130" s="12"/>
      <c r="S130" s="13"/>
      <c r="T130" s="13"/>
      <c r="U130" s="13"/>
      <c r="V130" s="13"/>
      <c r="W130" s="13"/>
      <c r="X130" s="13"/>
      <c r="Y130" s="13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3"/>
      <c r="BF130" s="13"/>
      <c r="BG130" s="14"/>
      <c r="BH130" s="14"/>
      <c r="BI130" s="13"/>
      <c r="BJ130" s="13"/>
      <c r="BK130" s="14"/>
      <c r="BL130" s="14"/>
    </row>
    <row r="131" s="3" customFormat="1" ht="12.75" customHeight="1" hidden="1">
      <c r="D131" s="109"/>
      <c r="E131" s="109"/>
      <c r="F131" s="109"/>
      <c r="G131" s="77"/>
      <c r="H131" s="77">
        <v>24</v>
      </c>
      <c r="I131" s="77" cm="1">
        <f t="array" ref="I131">I127+4*(I132-I127)/5</f>
        <v>0.3714</v>
      </c>
      <c r="J131" s="80" cm="1">
        <f t="array" ref="J131">J127+4*(J132-J127)/5</f>
        <v>0.3392</v>
      </c>
      <c r="K131" s="81">
        <v>0.31</v>
      </c>
      <c r="L131" s="19"/>
      <c r="M131" s="81">
        <v>31</v>
      </c>
      <c r="N131" s="81" cm="1">
        <f t="array" ref="N131">N130+(N135-N130)/5</f>
        <v>0.498</v>
      </c>
      <c r="O131" s="19"/>
      <c r="P131" s="10"/>
      <c r="Q131" s="11"/>
      <c r="R131" s="12"/>
      <c r="S131" s="13"/>
      <c r="T131" s="13"/>
      <c r="U131" s="13"/>
      <c r="V131" s="13"/>
      <c r="W131" s="13"/>
      <c r="X131" s="13"/>
      <c r="Y131" s="13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3"/>
      <c r="BF131" s="13"/>
      <c r="BG131" s="14"/>
      <c r="BH131" s="14"/>
      <c r="BI131" s="13"/>
      <c r="BJ131" s="13"/>
      <c r="BK131" s="14"/>
      <c r="BL131" s="14"/>
    </row>
    <row r="132" s="3" customFormat="1" ht="12.75" customHeight="1" hidden="1">
      <c r="D132" s="109"/>
      <c r="E132" s="109"/>
      <c r="F132" s="109"/>
      <c r="G132" s="77"/>
      <c r="H132" s="77">
        <v>25</v>
      </c>
      <c r="I132" s="77">
        <v>0.388</v>
      </c>
      <c r="J132" s="80">
        <v>0.356</v>
      </c>
      <c r="K132" s="81">
        <v>0.325</v>
      </c>
      <c r="L132" s="19"/>
      <c r="M132" s="81">
        <v>32</v>
      </c>
      <c r="N132" s="81" cm="1">
        <f t="array" ref="N132">N130+2*(N135-N130)/5</f>
        <v>0.509</v>
      </c>
      <c r="O132" s="19"/>
      <c r="P132" s="10"/>
      <c r="Q132" s="11"/>
      <c r="R132" s="12"/>
      <c r="S132" s="13"/>
      <c r="T132" s="13"/>
      <c r="U132" s="13"/>
      <c r="V132" s="13"/>
      <c r="W132" s="13"/>
      <c r="X132" s="13"/>
      <c r="Y132" s="13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3"/>
      <c r="BF132" s="13"/>
      <c r="BG132" s="14"/>
      <c r="BH132" s="14"/>
      <c r="BI132" s="13"/>
      <c r="BJ132" s="13"/>
      <c r="BK132" s="14"/>
      <c r="BL132" s="14"/>
    </row>
    <row r="133" s="3" customFormat="1" ht="12.75" customHeight="1" hidden="1">
      <c r="D133" s="109"/>
      <c r="E133" s="109"/>
      <c r="F133" s="109"/>
      <c r="G133" s="77"/>
      <c r="H133" s="77">
        <v>26</v>
      </c>
      <c r="I133" s="77" cm="1">
        <f t="array" ref="I133">I132+(I137-I132)/5</f>
        <v>0.4052</v>
      </c>
      <c r="J133" s="80" cm="1">
        <f t="array" ref="J133">J132+(J137-J132)/5</f>
        <v>0.3732</v>
      </c>
      <c r="K133" s="81" cm="1">
        <f t="array" ref="K133">K132+(K137-K132)/5</f>
        <v>0.3422</v>
      </c>
      <c r="L133" s="19"/>
      <c r="M133" s="81">
        <v>33</v>
      </c>
      <c r="N133" s="81" cm="1">
        <f t="array" ref="N133">N130+3*(N135-N130)/5</f>
        <v>0.52</v>
      </c>
      <c r="O133" s="19"/>
      <c r="P133" s="10"/>
      <c r="Q133" s="11"/>
      <c r="R133" s="12"/>
      <c r="S133" s="13"/>
      <c r="T133" s="13"/>
      <c r="U133" s="13"/>
      <c r="V133" s="13"/>
      <c r="W133" s="13"/>
      <c r="X133" s="13"/>
      <c r="Y133" s="13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3"/>
      <c r="BF133" s="13"/>
      <c r="BG133" s="14"/>
      <c r="BH133" s="14"/>
      <c r="BI133" s="13"/>
      <c r="BJ133" s="13"/>
      <c r="BK133" s="14"/>
      <c r="BL133" s="14"/>
    </row>
    <row r="134" s="3" customFormat="1" ht="12.75" customHeight="1" hidden="1">
      <c r="D134" s="109"/>
      <c r="E134" s="109"/>
      <c r="F134" s="109"/>
      <c r="G134" s="109"/>
      <c r="H134" s="77">
        <v>27</v>
      </c>
      <c r="I134" s="77" cm="1">
        <f t="array" ref="I134">I132+2*(I137-I132)/5</f>
        <v>0.4224</v>
      </c>
      <c r="J134" s="80" cm="1">
        <f t="array" ref="J134">J132+2*(J137-J132)/5</f>
        <v>0.3904</v>
      </c>
      <c r="K134" s="81" cm="1">
        <f t="array" ref="K134">K132+2*(K137-K132)/5</f>
        <v>0.3594</v>
      </c>
      <c r="L134" s="19"/>
      <c r="M134" s="81">
        <v>34</v>
      </c>
      <c r="N134" s="81" cm="1">
        <f t="array" ref="N134">N130+4*(N135-N130)/5</f>
        <v>0.531</v>
      </c>
      <c r="O134" s="19"/>
      <c r="P134" s="10"/>
      <c r="Q134" s="11"/>
      <c r="R134" s="12"/>
      <c r="S134" s="13"/>
      <c r="T134" s="13"/>
      <c r="U134" s="13"/>
      <c r="V134" s="13"/>
      <c r="W134" s="13"/>
      <c r="X134" s="13"/>
      <c r="Y134" s="13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3"/>
      <c r="BF134" s="13"/>
      <c r="BG134" s="14"/>
      <c r="BH134" s="14"/>
      <c r="BI134" s="13"/>
      <c r="BJ134" s="13"/>
      <c r="BK134" s="14"/>
      <c r="BL134" s="14"/>
    </row>
    <row r="135" s="3" customFormat="1" ht="12.75" customHeight="1" hidden="1">
      <c r="D135" s="109"/>
      <c r="E135" s="109"/>
      <c r="F135" s="109"/>
      <c r="G135" s="109"/>
      <c r="H135" s="77">
        <v>28</v>
      </c>
      <c r="I135" s="77" cm="1">
        <f t="array" ref="I135">I132+3*(I137-I132)/5</f>
        <v>0.4396</v>
      </c>
      <c r="J135" s="80" cm="1">
        <f t="array" ref="J135">J132+3*(J137-J132)/5</f>
        <v>0.4076</v>
      </c>
      <c r="K135" s="81" cm="1">
        <f t="array" ref="K135">K132+3*(K137-K132)/5</f>
        <v>0.3766</v>
      </c>
      <c r="L135" s="19"/>
      <c r="M135" s="81">
        <v>35</v>
      </c>
      <c r="N135" s="81">
        <v>0.542</v>
      </c>
      <c r="O135" s="19"/>
      <c r="P135" s="10"/>
      <c r="Q135" s="11"/>
      <c r="R135" s="12"/>
      <c r="S135" s="13"/>
      <c r="T135" s="13"/>
      <c r="U135" s="13"/>
      <c r="V135" s="13"/>
      <c r="W135" s="13"/>
      <c r="X135" s="13"/>
      <c r="Y135" s="13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3"/>
      <c r="BF135" s="13"/>
      <c r="BG135" s="14"/>
      <c r="BH135" s="14"/>
      <c r="BI135" s="13"/>
      <c r="BJ135" s="13"/>
      <c r="BK135" s="14"/>
      <c r="BL135" s="14"/>
    </row>
    <row r="136" s="3" customFormat="1" ht="12.75" customHeight="1" hidden="1">
      <c r="D136" s="109"/>
      <c r="E136" s="109"/>
      <c r="F136" s="109"/>
      <c r="G136" s="109"/>
      <c r="H136" s="77">
        <v>29</v>
      </c>
      <c r="I136" s="77" cm="1">
        <f t="array" ref="I136">I132+4*(I137-I132)/5</f>
        <v>0.4568</v>
      </c>
      <c r="J136" s="80" cm="1">
        <f t="array" ref="J136">J132+4*(J137-J132)/5</f>
        <v>0.4248</v>
      </c>
      <c r="K136" s="81" cm="1">
        <f t="array" ref="K136">K132+4*(K137-K132)/5</f>
        <v>0.3938</v>
      </c>
      <c r="L136" s="19"/>
      <c r="M136" s="81">
        <v>36</v>
      </c>
      <c r="N136" s="81" cm="1">
        <f t="array" ref="N136">N135+(N140-N135)/5</f>
        <v>0.552</v>
      </c>
      <c r="O136" s="19"/>
      <c r="P136" s="10"/>
      <c r="Q136" s="11"/>
      <c r="R136" s="12"/>
      <c r="S136" s="13"/>
      <c r="T136" s="13"/>
      <c r="U136" s="13"/>
      <c r="V136" s="13"/>
      <c r="W136" s="13"/>
      <c r="X136" s="13"/>
      <c r="Y136" s="13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3"/>
      <c r="BF136" s="13"/>
      <c r="BG136" s="14"/>
      <c r="BH136" s="14"/>
      <c r="BI136" s="13"/>
      <c r="BJ136" s="13"/>
      <c r="BK136" s="14"/>
      <c r="BL136" s="14"/>
    </row>
    <row r="137" s="3" customFormat="1" ht="12.75" customHeight="1" hidden="1">
      <c r="D137" s="109"/>
      <c r="E137" s="109"/>
      <c r="F137" s="109"/>
      <c r="G137" s="109"/>
      <c r="H137" s="77">
        <v>30</v>
      </c>
      <c r="I137" s="77">
        <v>0.474</v>
      </c>
      <c r="J137" s="80">
        <v>0.442</v>
      </c>
      <c r="K137" s="81">
        <v>0.411</v>
      </c>
      <c r="L137" s="19"/>
      <c r="M137" s="81">
        <v>37</v>
      </c>
      <c r="N137" s="81" cm="1">
        <f t="array" ref="N137">N135+2*(N140-N135)/5</f>
        <v>0.5620000000000001</v>
      </c>
      <c r="O137" s="19"/>
      <c r="P137" s="10"/>
      <c r="Q137" s="11"/>
      <c r="R137" s="12"/>
      <c r="S137" s="13"/>
      <c r="T137" s="13"/>
      <c r="U137" s="13"/>
      <c r="V137" s="13"/>
      <c r="W137" s="13"/>
      <c r="X137" s="13"/>
      <c r="Y137" s="13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3"/>
      <c r="BF137" s="13"/>
      <c r="BG137" s="14"/>
      <c r="BH137" s="14"/>
      <c r="BI137" s="13"/>
      <c r="BJ137" s="13"/>
      <c r="BK137" s="14"/>
      <c r="BL137" s="14"/>
    </row>
    <row r="138" s="3" customFormat="1" ht="12.75" customHeight="1" hidden="1">
      <c r="D138" s="109"/>
      <c r="E138" s="109"/>
      <c r="F138" s="109"/>
      <c r="G138" s="109"/>
      <c r="H138" s="77">
        <v>31</v>
      </c>
      <c r="I138" s="77" cm="1">
        <f t="array" ref="I138">I137+(I142-I137)/5</f>
        <v>0.4914</v>
      </c>
      <c r="J138" s="80" cm="1">
        <f t="array" ref="J138">J137+(J142-J137)/5</f>
        <v>0.4596</v>
      </c>
      <c r="K138" s="81" cm="1">
        <f t="array" ref="K138">K137+(K142-K137)/5</f>
        <v>0.4288</v>
      </c>
      <c r="L138" s="19"/>
      <c r="M138" s="81">
        <v>38</v>
      </c>
      <c r="N138" s="81" cm="1">
        <f t="array" ref="N138">N135+3*(N140-N135)/5</f>
        <v>0.572</v>
      </c>
      <c r="O138" s="19"/>
      <c r="P138" s="10"/>
      <c r="Q138" s="11"/>
      <c r="R138" s="12"/>
      <c r="S138" s="13"/>
      <c r="T138" s="13"/>
      <c r="U138" s="13"/>
      <c r="V138" s="13"/>
      <c r="W138" s="13"/>
      <c r="X138" s="13"/>
      <c r="Y138" s="13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3"/>
      <c r="BF138" s="13"/>
      <c r="BG138" s="14"/>
      <c r="BH138" s="14"/>
      <c r="BI138" s="13"/>
      <c r="BJ138" s="13"/>
      <c r="BK138" s="14"/>
      <c r="BL138" s="14"/>
    </row>
    <row r="139" s="3" customFormat="1" ht="12.75" customHeight="1" hidden="1">
      <c r="D139" s="109"/>
      <c r="E139" s="109"/>
      <c r="F139" s="109"/>
      <c r="G139" s="109"/>
      <c r="H139" s="77">
        <v>32</v>
      </c>
      <c r="I139" s="77" cm="1">
        <f t="array" ref="I139">I137+2*(I142-I137)/5</f>
        <v>0.5088</v>
      </c>
      <c r="J139" s="80" cm="1">
        <f t="array" ref="J139">J137+2*(J142-J137)/5</f>
        <v>0.4772</v>
      </c>
      <c r="K139" s="81" cm="1">
        <f t="array" ref="K139">K137+2*(K142-K137)/5</f>
        <v>0.4466</v>
      </c>
      <c r="L139" s="19"/>
      <c r="M139" s="81">
        <v>39</v>
      </c>
      <c r="N139" s="81" cm="1">
        <f t="array" ref="N139">N135+4*(N140-N135)/5</f>
        <v>0.582</v>
      </c>
      <c r="O139" s="19"/>
      <c r="P139" s="10"/>
      <c r="Q139" s="11"/>
      <c r="R139" s="12"/>
      <c r="S139" s="13"/>
      <c r="T139" s="13"/>
      <c r="U139" s="13"/>
      <c r="V139" s="13"/>
      <c r="W139" s="13"/>
      <c r="X139" s="13"/>
      <c r="Y139" s="13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3"/>
      <c r="BF139" s="13"/>
      <c r="BG139" s="14"/>
      <c r="BH139" s="14"/>
      <c r="BI139" s="13"/>
      <c r="BJ139" s="13"/>
      <c r="BK139" s="14"/>
      <c r="BL139" s="14"/>
    </row>
    <row r="140" s="3" customFormat="1" ht="12.75" customHeight="1" hidden="1">
      <c r="D140" s="109"/>
      <c r="E140" s="109"/>
      <c r="F140" s="109"/>
      <c r="G140" s="109"/>
      <c r="H140" s="77">
        <v>33</v>
      </c>
      <c r="I140" s="77" cm="1">
        <f t="array" ref="I140">I137+3*(I142-I137)/5</f>
        <v>0.5262</v>
      </c>
      <c r="J140" s="80" cm="1">
        <f t="array" ref="J140">J137+3*(J142-J137)/5</f>
        <v>0.4948</v>
      </c>
      <c r="K140" s="81" cm="1">
        <f t="array" ref="K140">K137+3*(K142-K137)/5</f>
        <v>0.4644</v>
      </c>
      <c r="L140" s="19"/>
      <c r="M140" s="81">
        <v>40</v>
      </c>
      <c r="N140" s="81">
        <v>0.592</v>
      </c>
      <c r="O140" s="19"/>
      <c r="P140" s="10"/>
      <c r="Q140" s="11"/>
      <c r="R140" s="12"/>
      <c r="S140" s="13"/>
      <c r="T140" s="13"/>
      <c r="U140" s="13"/>
      <c r="V140" s="13"/>
      <c r="W140" s="13"/>
      <c r="X140" s="13"/>
      <c r="Y140" s="13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3"/>
      <c r="BF140" s="13"/>
      <c r="BG140" s="14"/>
      <c r="BH140" s="14"/>
      <c r="BI140" s="13"/>
      <c r="BJ140" s="13"/>
      <c r="BK140" s="14"/>
      <c r="BL140" s="14"/>
    </row>
    <row r="141" s="3" customFormat="1" ht="12.75" customHeight="1" hidden="1">
      <c r="D141" s="109"/>
      <c r="E141" s="109"/>
      <c r="F141" s="109"/>
      <c r="G141" s="109"/>
      <c r="H141" s="77">
        <v>34</v>
      </c>
      <c r="I141" s="77" cm="1">
        <f t="array" ref="I141">I137+4*(I142-I137)/5</f>
        <v>0.5436</v>
      </c>
      <c r="J141" s="80" cm="1">
        <f t="array" ref="J141">J137+4*(J142-J137)/5</f>
        <v>0.5124</v>
      </c>
      <c r="K141" s="81" cm="1">
        <f t="array" ref="K141">K137+4*(K142-K137)/5</f>
        <v>0.4822</v>
      </c>
      <c r="L141" s="19"/>
      <c r="M141" s="81">
        <v>41</v>
      </c>
      <c r="N141" s="81" cm="1">
        <f t="array" ref="N141">N140+(N145-N140)/5</f>
        <v>0.602</v>
      </c>
      <c r="O141" s="19"/>
      <c r="P141" s="10"/>
      <c r="Q141" s="11"/>
      <c r="R141" s="12"/>
      <c r="S141" s="13"/>
      <c r="T141" s="13"/>
      <c r="U141" s="13"/>
      <c r="V141" s="13"/>
      <c r="W141" s="13"/>
      <c r="X141" s="13"/>
      <c r="Y141" s="13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3"/>
      <c r="BF141" s="13"/>
      <c r="BG141" s="14"/>
      <c r="BH141" s="14"/>
      <c r="BI141" s="13"/>
      <c r="BJ141" s="13"/>
      <c r="BK141" s="14"/>
      <c r="BL141" s="14"/>
    </row>
    <row r="142" s="3" customFormat="1" ht="12.75" customHeight="1" hidden="1">
      <c r="D142" s="109"/>
      <c r="E142" s="109"/>
      <c r="F142" s="109"/>
      <c r="G142" s="109"/>
      <c r="H142" s="114">
        <v>35</v>
      </c>
      <c r="I142" s="114">
        <v>0.5610000000000001</v>
      </c>
      <c r="J142" s="115">
        <v>0.53</v>
      </c>
      <c r="K142" s="116">
        <v>0.5</v>
      </c>
      <c r="L142" s="19"/>
      <c r="M142" s="81">
        <v>42</v>
      </c>
      <c r="N142" s="81" cm="1">
        <f t="array" ref="N142">N140+2*(N145-N140)/5</f>
        <v>0.612</v>
      </c>
      <c r="O142" s="19"/>
      <c r="P142" s="10"/>
      <c r="Q142" s="11"/>
      <c r="R142" s="12"/>
      <c r="S142" s="13"/>
      <c r="T142" s="13"/>
      <c r="U142" s="13"/>
      <c r="V142" s="13"/>
      <c r="W142" s="13"/>
      <c r="X142" s="13"/>
      <c r="Y142" s="13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3"/>
      <c r="BF142" s="13"/>
      <c r="BG142" s="14"/>
      <c r="BH142" s="14"/>
      <c r="BI142" s="13"/>
      <c r="BJ142" s="13"/>
      <c r="BK142" s="14"/>
      <c r="BL142" s="14"/>
    </row>
    <row r="143" s="3" customFormat="1" ht="12.75" customHeight="1" hidden="1">
      <c r="D143" s="109"/>
      <c r="E143" s="109"/>
      <c r="F143" s="109"/>
      <c r="G143" s="109"/>
      <c r="H143" s="77">
        <v>36</v>
      </c>
      <c r="I143" s="77" cm="1">
        <f t="array" ref="I143">I142+(I147-I142)/5</f>
        <v>0.579</v>
      </c>
      <c r="J143" s="80" cm="1">
        <f t="array" ref="J143">J142+(J147-J142)/5</f>
        <v>0.548</v>
      </c>
      <c r="K143" s="81" cm="1">
        <f t="array" ref="K143">K142+(K147-K142)/5</f>
        <v>0.518</v>
      </c>
      <c r="L143" s="19"/>
      <c r="M143" s="81">
        <v>43</v>
      </c>
      <c r="N143" s="81" cm="1">
        <f t="array" ref="N143">N140+3*(N145-N140)/5</f>
        <v>0.622</v>
      </c>
      <c r="O143" s="19"/>
      <c r="P143" s="10"/>
      <c r="Q143" s="11"/>
      <c r="R143" s="12"/>
      <c r="S143" s="13"/>
      <c r="T143" s="13"/>
      <c r="U143" s="13"/>
      <c r="V143" s="13"/>
      <c r="W143" s="13"/>
      <c r="X143" s="13"/>
      <c r="Y143" s="13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3"/>
      <c r="BF143" s="13"/>
      <c r="BG143" s="14"/>
      <c r="BH143" s="14"/>
      <c r="BI143" s="13"/>
      <c r="BJ143" s="13"/>
      <c r="BK143" s="14"/>
      <c r="BL143" s="14"/>
    </row>
    <row r="144" s="3" customFormat="1" ht="12.75" customHeight="1" hidden="1">
      <c r="D144" s="109"/>
      <c r="E144" s="109"/>
      <c r="F144" s="109"/>
      <c r="G144" s="109"/>
      <c r="H144" s="77">
        <v>37</v>
      </c>
      <c r="I144" s="77" cm="1">
        <f t="array" ref="I144">I142+2*(I147-I142)/5</f>
        <v>0.597</v>
      </c>
      <c r="J144" s="80" cm="1">
        <f t="array" ref="J144">J142+2*(J147-J142)/5</f>
        <v>0.5659999999999999</v>
      </c>
      <c r="K144" s="81" cm="1">
        <f t="array" ref="K144">K142+2*(K147-K142)/5</f>
        <v>0.536</v>
      </c>
      <c r="L144" s="19"/>
      <c r="M144" s="81">
        <v>44</v>
      </c>
      <c r="N144" s="81" cm="1">
        <f t="array" ref="N144">N140+4*(N145-N140)/5</f>
        <v>0.632</v>
      </c>
      <c r="O144" s="19"/>
      <c r="P144" s="10"/>
      <c r="Q144" s="11"/>
      <c r="R144" s="12"/>
      <c r="S144" s="13"/>
      <c r="T144" s="13"/>
      <c r="U144" s="13"/>
      <c r="V144" s="13"/>
      <c r="W144" s="13"/>
      <c r="X144" s="13"/>
      <c r="Y144" s="13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3"/>
      <c r="BF144" s="13"/>
      <c r="BG144" s="14"/>
      <c r="BH144" s="14"/>
      <c r="BI144" s="13"/>
      <c r="BJ144" s="13"/>
      <c r="BK144" s="14"/>
      <c r="BL144" s="14"/>
    </row>
    <row r="145" s="3" customFormat="1" ht="12.75" customHeight="1" hidden="1">
      <c r="D145" s="109"/>
      <c r="E145" s="109"/>
      <c r="F145" s="109"/>
      <c r="G145" s="109"/>
      <c r="H145" s="77">
        <v>38</v>
      </c>
      <c r="I145" s="77" cm="1">
        <f t="array" ref="I145">I142+3*(I147-I142)/5</f>
        <v>0.615</v>
      </c>
      <c r="J145" s="80" cm="1">
        <f t="array" ref="J145">J142+3*(J147-J142)/5</f>
        <v>0.584</v>
      </c>
      <c r="K145" s="81" cm="1">
        <f t="array" ref="K145">K142+3*(K147-K142)/5</f>
        <v>0.554</v>
      </c>
      <c r="L145" s="19"/>
      <c r="M145" s="81">
        <v>45</v>
      </c>
      <c r="N145" s="81">
        <v>0.642</v>
      </c>
      <c r="O145" s="19"/>
      <c r="P145" s="10"/>
      <c r="Q145" s="11"/>
      <c r="R145" s="12"/>
      <c r="S145" s="13"/>
      <c r="T145" s="13"/>
      <c r="U145" s="13"/>
      <c r="V145" s="13"/>
      <c r="W145" s="13"/>
      <c r="X145" s="13"/>
      <c r="Y145" s="13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3"/>
      <c r="BF145" s="13"/>
      <c r="BG145" s="14"/>
      <c r="BH145" s="14"/>
      <c r="BI145" s="13"/>
      <c r="BJ145" s="13"/>
      <c r="BK145" s="14"/>
      <c r="BL145" s="14"/>
    </row>
    <row r="146" s="3" customFormat="1" ht="12.75" customHeight="1" hidden="1">
      <c r="D146" s="109"/>
      <c r="E146" s="109"/>
      <c r="F146" s="109"/>
      <c r="G146" s="109"/>
      <c r="H146" s="77">
        <v>39</v>
      </c>
      <c r="I146" s="77" cm="1">
        <f t="array" ref="I146">I142+4*(I147-I142)/5</f>
        <v>0.633</v>
      </c>
      <c r="J146" s="80" cm="1">
        <f t="array" ref="J146">J142+4*(J147-J142)/5</f>
        <v>0.602</v>
      </c>
      <c r="K146" s="81" cm="1">
        <f t="array" ref="K146">K142+4*(K147-K142)/5</f>
        <v>0.572</v>
      </c>
      <c r="L146" s="19"/>
      <c r="M146" s="81">
        <v>46</v>
      </c>
      <c r="N146" s="81" cm="1">
        <f t="array" ref="N146">N145+(N150-N145)/5</f>
        <v>0.6502</v>
      </c>
      <c r="O146" s="19"/>
      <c r="P146" s="10"/>
      <c r="Q146" s="11"/>
      <c r="R146" s="12"/>
      <c r="S146" s="13"/>
      <c r="T146" s="13"/>
      <c r="U146" s="13"/>
      <c r="V146" s="13"/>
      <c r="W146" s="13"/>
      <c r="X146" s="13"/>
      <c r="Y146" s="13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3"/>
      <c r="BF146" s="13"/>
      <c r="BG146" s="14"/>
      <c r="BH146" s="14"/>
      <c r="BI146" s="13"/>
      <c r="BJ146" s="13"/>
      <c r="BK146" s="14"/>
      <c r="BL146" s="14"/>
    </row>
    <row r="147" s="3" customFormat="1" ht="12.75" customHeight="1" hidden="1">
      <c r="D147" s="109"/>
      <c r="E147" s="109"/>
      <c r="F147" s="109"/>
      <c r="G147" s="109"/>
      <c r="H147" s="77">
        <v>40</v>
      </c>
      <c r="I147" s="77">
        <v>0.651</v>
      </c>
      <c r="J147" s="80">
        <v>0.62</v>
      </c>
      <c r="K147" s="81">
        <v>0.59</v>
      </c>
      <c r="L147" s="19"/>
      <c r="M147" s="81">
        <v>47</v>
      </c>
      <c r="N147" s="81" cm="1">
        <f t="array" ref="N147">N145+2*(N150-N145)/5</f>
        <v>0.6584</v>
      </c>
      <c r="O147" s="19"/>
      <c r="P147" s="10"/>
      <c r="Q147" s="11"/>
      <c r="R147" s="12"/>
      <c r="S147" s="13"/>
      <c r="T147" s="13"/>
      <c r="U147" s="13"/>
      <c r="V147" s="13"/>
      <c r="W147" s="13"/>
      <c r="X147" s="13"/>
      <c r="Y147" s="13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3"/>
      <c r="BF147" s="13"/>
      <c r="BG147" s="14"/>
      <c r="BH147" s="14"/>
      <c r="BI147" s="13"/>
      <c r="BJ147" s="13"/>
      <c r="BK147" s="14"/>
      <c r="BL147" s="14"/>
    </row>
    <row r="148" s="3" customFormat="1" ht="12.75" customHeight="1" hidden="1">
      <c r="D148" s="109"/>
      <c r="E148" s="109"/>
      <c r="F148" s="109"/>
      <c r="G148" s="109"/>
      <c r="H148" s="77">
        <v>41</v>
      </c>
      <c r="I148" s="77" cm="1">
        <f t="array" ref="I148">I147+(I152-I147)/5</f>
        <v>0.6694</v>
      </c>
      <c r="J148" s="80" cm="1">
        <f t="array" ref="J148">J147+(J152-J147)/5</f>
        <v>0.636</v>
      </c>
      <c r="K148" s="81" cm="1">
        <f t="array" ref="K148">K147+(K152-K147)/5</f>
        <v>0.6084000000000001</v>
      </c>
      <c r="L148" s="19"/>
      <c r="M148" s="81">
        <v>48</v>
      </c>
      <c r="N148" s="81" cm="1">
        <f t="array" ref="N148">N145+3*(N150-N145)/5</f>
        <v>0.6666</v>
      </c>
      <c r="O148" s="19"/>
      <c r="P148" s="10"/>
      <c r="Q148" s="11"/>
      <c r="R148" s="12"/>
      <c r="S148" s="13"/>
      <c r="T148" s="13"/>
      <c r="U148" s="13"/>
      <c r="V148" s="13"/>
      <c r="W148" s="13"/>
      <c r="X148" s="13"/>
      <c r="Y148" s="13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3"/>
      <c r="BF148" s="13"/>
      <c r="BG148" s="14"/>
      <c r="BH148" s="14"/>
      <c r="BI148" s="13"/>
      <c r="BJ148" s="13"/>
      <c r="BK148" s="14"/>
      <c r="BL148" s="14"/>
    </row>
    <row r="149" s="3" customFormat="1" ht="12.75" customHeight="1" hidden="1">
      <c r="D149" s="109"/>
      <c r="E149" s="109"/>
      <c r="F149" s="109"/>
      <c r="G149" s="109"/>
      <c r="H149" s="77">
        <v>42</v>
      </c>
      <c r="I149" s="77" cm="1">
        <f t="array" ref="I149">I147+2*(I152-I147)/5</f>
        <v>0.6878</v>
      </c>
      <c r="J149" s="80" cm="1">
        <f t="array" ref="J149">J147+2*(J152-J147)/5</f>
        <v>0.652</v>
      </c>
      <c r="K149" s="81" cm="1">
        <f t="array" ref="K149">K147+2*(K152-K147)/5</f>
        <v>0.6268</v>
      </c>
      <c r="L149" s="19"/>
      <c r="M149" s="81">
        <v>49</v>
      </c>
      <c r="N149" s="81" cm="1">
        <f t="array" ref="N149">N145+4*(N150-N145)/5</f>
        <v>0.6748</v>
      </c>
      <c r="O149" s="19"/>
      <c r="P149" s="10"/>
      <c r="Q149" s="11"/>
      <c r="R149" s="12"/>
      <c r="S149" s="13"/>
      <c r="T149" s="13"/>
      <c r="U149" s="13"/>
      <c r="V149" s="13"/>
      <c r="W149" s="13"/>
      <c r="X149" s="13"/>
      <c r="Y149" s="13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3"/>
      <c r="BF149" s="13"/>
      <c r="BG149" s="14"/>
      <c r="BH149" s="14"/>
      <c r="BI149" s="13"/>
      <c r="BJ149" s="13"/>
      <c r="BK149" s="14"/>
      <c r="BL149" s="14"/>
    </row>
    <row r="150" s="3" customFormat="1" ht="12.75" customHeight="1" hidden="1">
      <c r="D150" s="109"/>
      <c r="E150" s="109"/>
      <c r="F150" s="109"/>
      <c r="G150" s="109"/>
      <c r="H150" s="77">
        <v>43</v>
      </c>
      <c r="I150" s="77" cm="1">
        <f t="array" ref="I150">I147+3*(I152-I147)/5</f>
        <v>0.7062</v>
      </c>
      <c r="J150" s="80" cm="1">
        <f t="array" ref="J150">J147+3*(J152-J147)/5</f>
        <v>0.668</v>
      </c>
      <c r="K150" s="81" cm="1">
        <f t="array" ref="K150">K147+3*(K152-K147)/5</f>
        <v>0.6452</v>
      </c>
      <c r="L150" s="19"/>
      <c r="M150" s="81">
        <v>50</v>
      </c>
      <c r="N150" s="81">
        <v>0.6830000000000001</v>
      </c>
      <c r="O150" s="19"/>
      <c r="P150" s="10"/>
      <c r="Q150" s="11"/>
      <c r="R150" s="12"/>
      <c r="S150" s="13"/>
      <c r="T150" s="13"/>
      <c r="U150" s="13"/>
      <c r="V150" s="13"/>
      <c r="W150" s="13"/>
      <c r="X150" s="13"/>
      <c r="Y150" s="13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3"/>
      <c r="BF150" s="13"/>
      <c r="BG150" s="14"/>
      <c r="BH150" s="14"/>
      <c r="BI150" s="13"/>
      <c r="BJ150" s="13"/>
      <c r="BK150" s="14"/>
      <c r="BL150" s="14"/>
    </row>
    <row r="151" s="3" customFormat="1" ht="12.75" customHeight="1" hidden="1">
      <c r="D151" s="109"/>
      <c r="E151" s="109"/>
      <c r="F151" s="109"/>
      <c r="G151" s="109"/>
      <c r="H151" s="77">
        <v>44</v>
      </c>
      <c r="I151" s="77" cm="1">
        <f t="array" ref="I151">I147+4*(I152-I147)/5</f>
        <v>0.7246</v>
      </c>
      <c r="J151" s="80" cm="1">
        <f t="array" ref="J151">J147+4*(J152-J147)/5</f>
        <v>0.6840000000000001</v>
      </c>
      <c r="K151" s="81" cm="1">
        <f t="array" ref="K151">K147+4*(K152-K147)/5</f>
        <v>0.6636</v>
      </c>
      <c r="L151" s="19"/>
      <c r="M151" s="81">
        <v>51</v>
      </c>
      <c r="N151" s="81" cm="1">
        <f t="array" ref="N151">N150+(N155-N150)/5</f>
        <v>0.6904</v>
      </c>
      <c r="O151" s="19"/>
      <c r="P151" s="10"/>
      <c r="Q151" s="11"/>
      <c r="R151" s="12"/>
      <c r="S151" s="13"/>
      <c r="T151" s="13"/>
      <c r="U151" s="13"/>
      <c r="V151" s="13"/>
      <c r="W151" s="13"/>
      <c r="X151" s="13"/>
      <c r="Y151" s="13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3"/>
      <c r="BF151" s="13"/>
      <c r="BG151" s="14"/>
      <c r="BH151" s="14"/>
      <c r="BI151" s="13"/>
      <c r="BJ151" s="13"/>
      <c r="BK151" s="14"/>
      <c r="BL151" s="14"/>
    </row>
    <row r="152" s="3" customFormat="1" ht="12.75" customHeight="1" hidden="1">
      <c r="D152" s="109"/>
      <c r="E152" s="109"/>
      <c r="F152" s="109"/>
      <c r="G152" s="109"/>
      <c r="H152" s="77">
        <v>45</v>
      </c>
      <c r="I152" s="77">
        <v>0.743</v>
      </c>
      <c r="J152" s="80">
        <v>0.7</v>
      </c>
      <c r="K152" s="81">
        <v>0.6820000000000001</v>
      </c>
      <c r="L152" s="19"/>
      <c r="M152" s="81">
        <v>52</v>
      </c>
      <c r="N152" s="81" cm="1">
        <f t="array" ref="N152">N150+2*(N155-N150)/5</f>
        <v>0.6978</v>
      </c>
      <c r="O152" s="19"/>
      <c r="P152" s="10"/>
      <c r="Q152" s="11"/>
      <c r="R152" s="12"/>
      <c r="S152" s="13"/>
      <c r="T152" s="13"/>
      <c r="U152" s="13"/>
      <c r="V152" s="13"/>
      <c r="W152" s="13"/>
      <c r="X152" s="13"/>
      <c r="Y152" s="13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3"/>
      <c r="BF152" s="13"/>
      <c r="BG152" s="14"/>
      <c r="BH152" s="14"/>
      <c r="BI152" s="13"/>
      <c r="BJ152" s="13"/>
      <c r="BK152" s="14"/>
      <c r="BL152" s="14"/>
    </row>
    <row r="153" s="3" customFormat="1" ht="12.75" customHeight="1" hidden="1">
      <c r="D153" s="109"/>
      <c r="E153" s="109"/>
      <c r="F153" s="109"/>
      <c r="G153" s="109"/>
      <c r="H153" s="77">
        <v>46</v>
      </c>
      <c r="I153" s="77" cm="1">
        <f t="array" ref="I153">I152+(I157-I152)/5</f>
        <v>0.7616000000000001</v>
      </c>
      <c r="J153" s="80" cm="1">
        <f t="array" ref="J153">J152+(J157-J152)/5</f>
        <v>0.7212</v>
      </c>
      <c r="K153" s="81" cm="1">
        <f t="array" ref="K153">K152+(K157-K152)/5</f>
        <v>0.7008</v>
      </c>
      <c r="L153" s="19"/>
      <c r="M153" s="81">
        <v>53</v>
      </c>
      <c r="N153" s="81" cm="1">
        <f t="array" ref="N153">N150+3*(N155-N150)/5</f>
        <v>0.7052</v>
      </c>
      <c r="O153" s="19"/>
      <c r="P153" s="10"/>
      <c r="Q153" s="11"/>
      <c r="R153" s="12"/>
      <c r="S153" s="13"/>
      <c r="T153" s="13"/>
      <c r="U153" s="13"/>
      <c r="V153" s="13"/>
      <c r="W153" s="13"/>
      <c r="X153" s="13"/>
      <c r="Y153" s="13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3"/>
      <c r="BF153" s="13"/>
      <c r="BG153" s="14"/>
      <c r="BH153" s="14"/>
      <c r="BI153" s="13"/>
      <c r="BJ153" s="13"/>
      <c r="BK153" s="14"/>
      <c r="BL153" s="14"/>
    </row>
    <row r="154" s="3" customFormat="1" ht="12.75" customHeight="1" hidden="1">
      <c r="D154" s="109"/>
      <c r="E154" s="109"/>
      <c r="F154" s="109"/>
      <c r="G154" s="109"/>
      <c r="H154" s="77">
        <v>47</v>
      </c>
      <c r="I154" s="77" cm="1">
        <f t="array" ref="I154">I152+2*(I157-I152)/5</f>
        <v>0.7802</v>
      </c>
      <c r="J154" s="80" cm="1">
        <f t="array" ref="J154">J152+2*(J157-J152)/5</f>
        <v>0.7423999999999999</v>
      </c>
      <c r="K154" s="81" cm="1">
        <f t="array" ref="K154">K152+2*(K157-K152)/5</f>
        <v>0.7196</v>
      </c>
      <c r="L154" s="19"/>
      <c r="M154" s="81">
        <v>54</v>
      </c>
      <c r="N154" s="81">
        <v>0.72</v>
      </c>
      <c r="O154" s="19"/>
      <c r="P154" s="10"/>
      <c r="Q154" s="11"/>
      <c r="R154" s="12"/>
      <c r="S154" s="13"/>
      <c r="T154" s="13"/>
      <c r="U154" s="13"/>
      <c r="V154" s="13"/>
      <c r="W154" s="13"/>
      <c r="X154" s="13"/>
      <c r="Y154" s="13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3"/>
      <c r="BF154" s="13"/>
      <c r="BG154" s="14"/>
      <c r="BH154" s="14"/>
      <c r="BI154" s="13"/>
      <c r="BJ154" s="13"/>
      <c r="BK154" s="14"/>
      <c r="BL154" s="14"/>
    </row>
    <row r="155" s="3" customFormat="1" ht="12.75" customHeight="1" hidden="1">
      <c r="D155" s="109"/>
      <c r="E155" s="109"/>
      <c r="F155" s="109"/>
      <c r="G155" s="109"/>
      <c r="H155" s="77">
        <v>48</v>
      </c>
      <c r="I155" s="77" cm="1">
        <f t="array" ref="I155">I152+3*(I157-I152)/5</f>
        <v>0.7988</v>
      </c>
      <c r="J155" s="80" cm="1">
        <f t="array" ref="J155">J152+3*(J157-J152)/5</f>
        <v>0.7635999999999999</v>
      </c>
      <c r="K155" s="81" cm="1">
        <f t="array" ref="K155">K152+3*(K157-K152)/5</f>
        <v>0.7383999999999999</v>
      </c>
      <c r="L155" s="19"/>
      <c r="M155" s="81">
        <v>55</v>
      </c>
      <c r="N155" s="81">
        <v>0.72</v>
      </c>
      <c r="O155" s="19"/>
      <c r="P155" s="10"/>
      <c r="Q155" s="11"/>
      <c r="R155" s="12"/>
      <c r="S155" s="13"/>
      <c r="T155" s="13"/>
      <c r="U155" s="13"/>
      <c r="V155" s="13"/>
      <c r="W155" s="13"/>
      <c r="X155" s="13"/>
      <c r="Y155" s="13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3"/>
      <c r="BF155" s="13"/>
      <c r="BG155" s="14"/>
      <c r="BH155" s="14"/>
      <c r="BI155" s="13"/>
      <c r="BJ155" s="13"/>
      <c r="BK155" s="14"/>
      <c r="BL155" s="14"/>
    </row>
    <row r="156" s="3" customFormat="1" ht="12.75" customHeight="1" hidden="1">
      <c r="D156" s="109"/>
      <c r="E156" s="109"/>
      <c r="F156" s="109"/>
      <c r="G156" s="109"/>
      <c r="H156" s="77">
        <v>49</v>
      </c>
      <c r="I156" s="77" cm="1">
        <f t="array" ref="I156">I152+4*(I157-I152)/5</f>
        <v>0.8174</v>
      </c>
      <c r="J156" s="80" cm="1">
        <f t="array" ref="J156">J152+4*(J157-J152)/5</f>
        <v>0.7848000000000001</v>
      </c>
      <c r="K156" s="81" cm="1">
        <f t="array" ref="K156">K152+4*(K157-K152)/5</f>
        <v>0.7572</v>
      </c>
      <c r="L156" s="19"/>
      <c r="M156" s="81">
        <v>56</v>
      </c>
      <c r="N156" s="81" cm="1">
        <f t="array" ref="N156">N155+(N160-N155)/5</f>
        <v>0.727</v>
      </c>
      <c r="O156" s="19"/>
      <c r="P156" s="10"/>
      <c r="Q156" s="11"/>
      <c r="R156" s="12"/>
      <c r="S156" s="13"/>
      <c r="T156" s="13"/>
      <c r="U156" s="13"/>
      <c r="V156" s="13"/>
      <c r="W156" s="13"/>
      <c r="X156" s="13"/>
      <c r="Y156" s="13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3"/>
      <c r="BF156" s="13"/>
      <c r="BG156" s="14"/>
      <c r="BH156" s="14"/>
      <c r="BI156" s="13"/>
      <c r="BJ156" s="13"/>
      <c r="BK156" s="14"/>
      <c r="BL156" s="14"/>
    </row>
    <row r="157" s="3" customFormat="1" ht="12.75" customHeight="1" hidden="1">
      <c r="D157" s="109"/>
      <c r="E157" s="109"/>
      <c r="F157" s="109"/>
      <c r="G157" s="109"/>
      <c r="H157" s="77">
        <v>50</v>
      </c>
      <c r="I157" s="77">
        <v>0.836</v>
      </c>
      <c r="J157" s="80">
        <v>0.806</v>
      </c>
      <c r="K157" s="81">
        <v>0.776</v>
      </c>
      <c r="L157" s="19"/>
      <c r="M157" s="81">
        <v>57</v>
      </c>
      <c r="N157" s="81" cm="1">
        <f t="array" ref="N157">N155+2*(N160-N155)/5</f>
        <v>0.734</v>
      </c>
      <c r="O157" s="19"/>
      <c r="P157" s="10"/>
      <c r="Q157" s="11"/>
      <c r="R157" s="12"/>
      <c r="S157" s="13"/>
      <c r="T157" s="13"/>
      <c r="U157" s="13"/>
      <c r="V157" s="13"/>
      <c r="W157" s="13"/>
      <c r="X157" s="13"/>
      <c r="Y157" s="13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3"/>
      <c r="BF157" s="13"/>
      <c r="BG157" s="14"/>
      <c r="BH157" s="14"/>
      <c r="BI157" s="13"/>
      <c r="BJ157" s="13"/>
      <c r="BK157" s="14"/>
      <c r="BL157" s="14"/>
    </row>
    <row r="158" s="3" customFormat="1" ht="12.75" customHeight="1" hidden="1">
      <c r="D158" s="109"/>
      <c r="E158" s="109"/>
      <c r="F158" s="109"/>
      <c r="G158" s="109"/>
      <c r="H158" s="77">
        <v>51</v>
      </c>
      <c r="I158" s="77" cm="1">
        <f t="array" ref="I158">I157+(I162-I157)/5</f>
        <v>0.8552</v>
      </c>
      <c r="J158" s="80" cm="1">
        <f t="array" ref="J158">J157+(J162-J157)/5</f>
        <v>0.8198</v>
      </c>
      <c r="K158" s="81" cm="1">
        <f t="array" ref="K158">K157+(K162-K157)/5</f>
        <v>0.7952</v>
      </c>
      <c r="L158" s="19"/>
      <c r="M158" s="81">
        <v>58</v>
      </c>
      <c r="N158" s="81" cm="1">
        <f t="array" ref="N158">N155+3*(N160-N155)/5</f>
        <v>0.741</v>
      </c>
      <c r="O158" s="19"/>
      <c r="P158" s="10"/>
      <c r="Q158" s="11"/>
      <c r="R158" s="12"/>
      <c r="S158" s="13"/>
      <c r="T158" s="13"/>
      <c r="U158" s="13"/>
      <c r="V158" s="13"/>
      <c r="W158" s="13"/>
      <c r="X158" s="13"/>
      <c r="Y158" s="13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3"/>
      <c r="BF158" s="13"/>
      <c r="BG158" s="14"/>
      <c r="BH158" s="14"/>
      <c r="BI158" s="13"/>
      <c r="BJ158" s="13"/>
      <c r="BK158" s="14"/>
      <c r="BL158" s="14"/>
    </row>
    <row r="159" s="3" customFormat="1" ht="12.75" customHeight="1" hidden="1">
      <c r="D159" s="109"/>
      <c r="E159" s="109"/>
      <c r="F159" s="109"/>
      <c r="G159" s="109"/>
      <c r="H159" s="77">
        <v>52</v>
      </c>
      <c r="I159" s="77" cm="1">
        <f t="array" ref="I159">I157+2*(I162-I157)/5</f>
        <v>0.8744</v>
      </c>
      <c r="J159" s="80" cm="1">
        <f t="array" ref="J159">J157+2*(J162-J157)/5</f>
        <v>0.8336</v>
      </c>
      <c r="K159" s="81" cm="1">
        <f t="array" ref="K159">K157+2*(K162-K157)/5</f>
        <v>0.8144</v>
      </c>
      <c r="L159" s="19"/>
      <c r="M159" s="81">
        <v>59</v>
      </c>
      <c r="N159" s="81">
        <v>0.72</v>
      </c>
      <c r="O159" s="19"/>
      <c r="P159" s="10"/>
      <c r="Q159" s="11"/>
      <c r="R159" s="12"/>
      <c r="S159" s="13"/>
      <c r="T159" s="13"/>
      <c r="U159" s="13"/>
      <c r="V159" s="13"/>
      <c r="W159" s="13"/>
      <c r="X159" s="13"/>
      <c r="Y159" s="13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3"/>
      <c r="BF159" s="13"/>
      <c r="BG159" s="14"/>
      <c r="BH159" s="14"/>
      <c r="BI159" s="13"/>
      <c r="BJ159" s="13"/>
      <c r="BK159" s="14"/>
      <c r="BL159" s="14"/>
    </row>
    <row r="160" s="3" customFormat="1" ht="12.75" customHeight="1" hidden="1">
      <c r="D160" s="109"/>
      <c r="E160" s="109"/>
      <c r="F160" s="109"/>
      <c r="G160" s="109"/>
      <c r="H160" s="77">
        <v>53</v>
      </c>
      <c r="I160" s="77" cm="1">
        <f t="array" ref="I160">I157+3*(I162-I157)/5</f>
        <v>0.8935999999999999</v>
      </c>
      <c r="J160" s="80" cm="1">
        <f t="array" ref="J160">J157+3*(J162-J157)/5</f>
        <v>0.8474</v>
      </c>
      <c r="K160" s="81" cm="1">
        <f t="array" ref="K160">K157+3*(K162-K157)/5</f>
        <v>0.8336</v>
      </c>
      <c r="L160" s="19"/>
      <c r="M160" s="81">
        <v>60</v>
      </c>
      <c r="N160" s="81">
        <v>0.755</v>
      </c>
      <c r="O160" s="19"/>
      <c r="P160" s="10"/>
      <c r="Q160" s="11"/>
      <c r="R160" s="12"/>
      <c r="S160" s="13"/>
      <c r="T160" s="13"/>
      <c r="U160" s="13"/>
      <c r="V160" s="13"/>
      <c r="W160" s="13"/>
      <c r="X160" s="13"/>
      <c r="Y160" s="13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3"/>
      <c r="BF160" s="13"/>
      <c r="BG160" s="14"/>
      <c r="BH160" s="14"/>
      <c r="BI160" s="13"/>
      <c r="BJ160" s="13"/>
      <c r="BK160" s="14"/>
      <c r="BL160" s="14"/>
    </row>
    <row r="161" s="3" customFormat="1" ht="12.75" customHeight="1" hidden="1">
      <c r="D161" s="109"/>
      <c r="E161" s="109"/>
      <c r="F161" s="109"/>
      <c r="G161" s="109"/>
      <c r="H161" s="77">
        <v>54</v>
      </c>
      <c r="I161" s="77" cm="1">
        <f t="array" ref="I161">I157+4*(I162-I157)/5</f>
        <v>0.9127999999999999</v>
      </c>
      <c r="J161" s="80" cm="1">
        <f t="array" ref="J161">J157+4*(J162-J157)/5</f>
        <v>0.8612</v>
      </c>
      <c r="K161" s="81" cm="1">
        <f t="array" ref="K161">K157+4*(K162-K157)/5</f>
        <v>0.8528</v>
      </c>
      <c r="L161" s="19"/>
      <c r="M161" s="81">
        <v>61</v>
      </c>
      <c r="N161" s="81" cm="1">
        <f t="array" ref="N161">N160+(N165-N160)/5</f>
        <v>0.762</v>
      </c>
      <c r="O161" s="19"/>
      <c r="P161" s="10"/>
      <c r="Q161" s="11"/>
      <c r="R161" s="12"/>
      <c r="S161" s="13"/>
      <c r="T161" s="13"/>
      <c r="U161" s="13"/>
      <c r="V161" s="13"/>
      <c r="W161" s="13"/>
      <c r="X161" s="13"/>
      <c r="Y161" s="13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3"/>
      <c r="BF161" s="13"/>
      <c r="BG161" s="14"/>
      <c r="BH161" s="14"/>
      <c r="BI161" s="13"/>
      <c r="BJ161" s="13"/>
      <c r="BK161" s="14"/>
      <c r="BL161" s="14"/>
    </row>
    <row r="162" s="3" customFormat="1" ht="12.75" customHeight="1" hidden="1">
      <c r="D162" s="109"/>
      <c r="E162" s="109"/>
      <c r="F162" s="109"/>
      <c r="G162" s="109"/>
      <c r="H162" s="77">
        <v>55</v>
      </c>
      <c r="I162" s="77">
        <v>0.9320000000000001</v>
      </c>
      <c r="J162" s="115">
        <v>0.875</v>
      </c>
      <c r="K162" s="81">
        <v>0.872</v>
      </c>
      <c r="L162" s="19"/>
      <c r="M162" s="81">
        <v>62</v>
      </c>
      <c r="N162" s="81" cm="1">
        <f t="array" ref="N162">N160+2*(N165-N160)/5</f>
        <v>0.769</v>
      </c>
      <c r="O162" s="19"/>
      <c r="P162" s="10"/>
      <c r="Q162" s="11"/>
      <c r="R162" s="12"/>
      <c r="S162" s="13"/>
      <c r="T162" s="13"/>
      <c r="U162" s="13"/>
      <c r="V162" s="13"/>
      <c r="W162" s="13"/>
      <c r="X162" s="13"/>
      <c r="Y162" s="13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  <c r="BD162" s="12"/>
      <c r="BE162" s="13"/>
      <c r="BF162" s="13"/>
      <c r="BG162" s="14"/>
      <c r="BH162" s="14"/>
      <c r="BI162" s="13"/>
      <c r="BJ162" s="13"/>
      <c r="BK162" s="14"/>
      <c r="BL162" s="14"/>
    </row>
    <row r="163" s="3" customFormat="1" ht="12.75" customHeight="1" hidden="1">
      <c r="D163" s="109"/>
      <c r="E163" s="109"/>
      <c r="F163" s="109"/>
      <c r="G163" s="109"/>
      <c r="H163" s="77">
        <v>56</v>
      </c>
      <c r="I163" s="77" cm="1">
        <f t="array" ref="I163">I162+(I167-I162)/5</f>
        <v>0.9516</v>
      </c>
      <c r="J163" s="80" cm="1">
        <f t="array" ref="J163">J162+(J167-J162)/5</f>
        <v>0.9</v>
      </c>
      <c r="K163" s="81" cm="1">
        <f t="array" ref="K163">K162+(K167-K162)/5</f>
        <v>0.8915999999999999</v>
      </c>
      <c r="L163" s="19"/>
      <c r="M163" s="81">
        <v>63</v>
      </c>
      <c r="N163" s="81" cm="1">
        <f t="array" ref="N163">N160+3*(N165-N160)/5</f>
        <v>0.776</v>
      </c>
      <c r="O163" s="19"/>
      <c r="P163" s="10"/>
      <c r="Q163" s="11"/>
      <c r="R163" s="12"/>
      <c r="S163" s="13"/>
      <c r="T163" s="13"/>
      <c r="U163" s="13"/>
      <c r="V163" s="13"/>
      <c r="W163" s="13"/>
      <c r="X163" s="13"/>
      <c r="Y163" s="13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3"/>
      <c r="BF163" s="13"/>
      <c r="BG163" s="14"/>
      <c r="BH163" s="14"/>
      <c r="BI163" s="13"/>
      <c r="BJ163" s="13"/>
      <c r="BK163" s="14"/>
      <c r="BL163" s="14"/>
    </row>
    <row r="164" s="3" customFormat="1" ht="12.75" customHeight="1" hidden="1">
      <c r="D164" s="109"/>
      <c r="E164" s="109"/>
      <c r="F164" s="109"/>
      <c r="G164" s="109"/>
      <c r="H164" s="77">
        <v>57</v>
      </c>
      <c r="I164" s="77" cm="1">
        <f t="array" ref="I164">I162+2*(I167-I162)/5</f>
        <v>0.9712</v>
      </c>
      <c r="J164" s="80" cm="1">
        <f t="array" ref="J164">J162+2*(J167-J162)/5</f>
        <v>0.925</v>
      </c>
      <c r="K164" s="81" cm="1">
        <f t="array" ref="K164">K162+2*(K167-K162)/5</f>
        <v>0.9112</v>
      </c>
      <c r="L164" s="19"/>
      <c r="M164" s="81">
        <v>64</v>
      </c>
      <c r="N164" s="81" cm="1">
        <f t="array" ref="N164">N160+4*(N165-N160)/5</f>
        <v>0.783</v>
      </c>
      <c r="O164" s="19"/>
      <c r="P164" s="10"/>
      <c r="Q164" s="11"/>
      <c r="R164" s="12"/>
      <c r="S164" s="13"/>
      <c r="T164" s="13"/>
      <c r="U164" s="13"/>
      <c r="V164" s="13"/>
      <c r="W164" s="13"/>
      <c r="X164" s="13"/>
      <c r="Y164" s="13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3"/>
      <c r="BF164" s="13"/>
      <c r="BG164" s="14"/>
      <c r="BH164" s="14"/>
      <c r="BI164" s="13"/>
      <c r="BJ164" s="13"/>
      <c r="BK164" s="14"/>
      <c r="BL164" s="14"/>
    </row>
    <row r="165" s="3" customFormat="1" ht="12.75" customHeight="1" hidden="1">
      <c r="D165" s="109"/>
      <c r="E165" s="109"/>
      <c r="F165" s="109"/>
      <c r="G165" s="109"/>
      <c r="H165" s="77">
        <v>58</v>
      </c>
      <c r="I165" s="77" cm="1">
        <f t="array" ref="I165">I162+3*(I167-I162)/5</f>
        <v>0.9908</v>
      </c>
      <c r="J165" s="80" cm="1">
        <f t="array" ref="J165">J162+3*(J167-J162)/5</f>
        <v>0.95</v>
      </c>
      <c r="K165" s="81" cm="1">
        <f t="array" ref="K165">K162+3*(K167-K162)/5</f>
        <v>0.9308</v>
      </c>
      <c r="L165" s="19"/>
      <c r="M165" s="81">
        <v>65</v>
      </c>
      <c r="N165" s="81">
        <v>0.79</v>
      </c>
      <c r="O165" s="19"/>
      <c r="P165" s="10"/>
      <c r="Q165" s="11"/>
      <c r="R165" s="12"/>
      <c r="S165" s="13"/>
      <c r="T165" s="13"/>
      <c r="U165" s="13"/>
      <c r="V165" s="13"/>
      <c r="W165" s="13"/>
      <c r="X165" s="13"/>
      <c r="Y165" s="13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3"/>
      <c r="BF165" s="13"/>
      <c r="BG165" s="14"/>
      <c r="BH165" s="14"/>
      <c r="BI165" s="13"/>
      <c r="BJ165" s="13"/>
      <c r="BK165" s="14"/>
      <c r="BL165" s="14"/>
    </row>
    <row r="166" s="3" customFormat="1" ht="12.75" customHeight="1" hidden="1">
      <c r="D166" s="109"/>
      <c r="E166" s="109"/>
      <c r="F166" s="109"/>
      <c r="G166" s="109"/>
      <c r="H166" s="77">
        <v>59</v>
      </c>
      <c r="I166" s="77" cm="1">
        <f t="array" ref="I166">I162+4*(I167-I162)/5</f>
        <v>1.0104</v>
      </c>
      <c r="J166" s="80" cm="1">
        <f t="array" ref="J166">J162+4*(J167-J162)/5</f>
        <v>0.975</v>
      </c>
      <c r="K166" s="81" cm="1">
        <f t="array" ref="K166">K162+4*(K167-K162)/5</f>
        <v>0.9504</v>
      </c>
      <c r="L166" s="19"/>
      <c r="M166" s="81">
        <v>66</v>
      </c>
      <c r="N166" s="81" cm="1">
        <f t="array" ref="N166">N165+(N170-N165)/5</f>
        <v>0.7972</v>
      </c>
      <c r="O166" s="19"/>
      <c r="P166" s="10"/>
      <c r="Q166" s="11"/>
      <c r="R166" s="12"/>
      <c r="S166" s="13"/>
      <c r="T166" s="13"/>
      <c r="U166" s="13"/>
      <c r="V166" s="13"/>
      <c r="W166" s="13"/>
      <c r="X166" s="13"/>
      <c r="Y166" s="13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  <c r="BD166" s="12"/>
      <c r="BE166" s="13"/>
      <c r="BF166" s="13"/>
      <c r="BG166" s="14"/>
      <c r="BH166" s="14"/>
      <c r="BI166" s="13"/>
      <c r="BJ166" s="13"/>
      <c r="BK166" s="14"/>
      <c r="BL166" s="14"/>
    </row>
    <row r="167" s="3" customFormat="1" ht="12.75" customHeight="1" hidden="1">
      <c r="D167" s="109"/>
      <c r="E167" s="109"/>
      <c r="F167" s="109"/>
      <c r="G167" s="109"/>
      <c r="H167" s="77">
        <v>60</v>
      </c>
      <c r="I167" s="77">
        <v>1.03</v>
      </c>
      <c r="J167" s="80">
        <v>1</v>
      </c>
      <c r="K167" s="81">
        <v>0.97</v>
      </c>
      <c r="L167" s="19"/>
      <c r="M167" s="81">
        <v>67</v>
      </c>
      <c r="N167" s="81" cm="1">
        <f t="array" ref="N167">N165+2*(N170-N165)/5</f>
        <v>0.8044</v>
      </c>
      <c r="O167" s="19"/>
      <c r="P167" s="10"/>
      <c r="Q167" s="11"/>
      <c r="R167" s="12"/>
      <c r="S167" s="13"/>
      <c r="T167" s="13"/>
      <c r="U167" s="13"/>
      <c r="V167" s="13"/>
      <c r="W167" s="13"/>
      <c r="X167" s="13"/>
      <c r="Y167" s="13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3"/>
      <c r="BF167" s="13"/>
      <c r="BG167" s="14"/>
      <c r="BH167" s="14"/>
      <c r="BI167" s="13"/>
      <c r="BJ167" s="13"/>
      <c r="BK167" s="14"/>
      <c r="BL167" s="14"/>
    </row>
    <row r="168" s="3" customFormat="1" ht="12.75" customHeight="1" hidden="1">
      <c r="D168" s="109"/>
      <c r="E168" s="109"/>
      <c r="F168" s="109"/>
      <c r="G168" s="109"/>
      <c r="H168" s="77">
        <v>61</v>
      </c>
      <c r="I168" s="77" cm="1">
        <f t="array" ref="I168">I167+(I172-I167)/5</f>
        <v>1.0504</v>
      </c>
      <c r="J168" s="80" cm="1">
        <f t="array" ref="J168">J167+(J172-J167)/5</f>
        <v>1.0204</v>
      </c>
      <c r="K168" s="81" cm="1">
        <f t="array" ref="K168">K167+(K172-K167)/5</f>
        <v>0.9903999999999999</v>
      </c>
      <c r="L168" s="19"/>
      <c r="M168" s="81">
        <v>68</v>
      </c>
      <c r="N168" s="81" cm="1">
        <f t="array" ref="N168">N165+3*(N170-N165)/5</f>
        <v>0.8116</v>
      </c>
      <c r="O168" s="19"/>
      <c r="P168" s="10"/>
      <c r="Q168" s="11"/>
      <c r="R168" s="12"/>
      <c r="S168" s="13"/>
      <c r="T168" s="13"/>
      <c r="U168" s="13"/>
      <c r="V168" s="13"/>
      <c r="W168" s="13"/>
      <c r="X168" s="13"/>
      <c r="Y168" s="13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  <c r="BC168" s="12"/>
      <c r="BD168" s="12"/>
      <c r="BE168" s="13"/>
      <c r="BF168" s="13"/>
      <c r="BG168" s="14"/>
      <c r="BH168" s="14"/>
      <c r="BI168" s="13"/>
      <c r="BJ168" s="13"/>
      <c r="BK168" s="14"/>
      <c r="BL168" s="14"/>
    </row>
    <row r="169" s="3" customFormat="1" ht="12.75" customHeight="1" hidden="1">
      <c r="D169" s="109"/>
      <c r="E169" s="109"/>
      <c r="F169" s="109"/>
      <c r="G169" s="109"/>
      <c r="H169" s="77">
        <v>62</v>
      </c>
      <c r="I169" s="77" cm="1">
        <f t="array" ref="I169">I167+2*(I172-I167)/5</f>
        <v>1.0708</v>
      </c>
      <c r="J169" s="80" cm="1">
        <f t="array" ref="J169">J167+2*(J172-J167)/5</f>
        <v>1.0408</v>
      </c>
      <c r="K169" s="81" cm="1">
        <f t="array" ref="K169">K167+2*(K172-K167)/5</f>
        <v>1.0108</v>
      </c>
      <c r="L169" s="19"/>
      <c r="M169" s="81">
        <v>69</v>
      </c>
      <c r="N169" s="81" cm="1">
        <f t="array" ref="N169">N165+4*(N170-N165)/5</f>
        <v>0.8188</v>
      </c>
      <c r="O169" s="19"/>
      <c r="P169" s="10"/>
      <c r="Q169" s="11"/>
      <c r="R169" s="12"/>
      <c r="S169" s="13"/>
      <c r="T169" s="13"/>
      <c r="U169" s="13"/>
      <c r="V169" s="13"/>
      <c r="W169" s="13"/>
      <c r="X169" s="13"/>
      <c r="Y169" s="13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3"/>
      <c r="BF169" s="13"/>
      <c r="BG169" s="14"/>
      <c r="BH169" s="14"/>
      <c r="BI169" s="13"/>
      <c r="BJ169" s="13"/>
      <c r="BK169" s="14"/>
      <c r="BL169" s="14"/>
    </row>
    <row r="170" s="3" customFormat="1" ht="12.75" customHeight="1" hidden="1">
      <c r="D170" s="109"/>
      <c r="E170" s="109"/>
      <c r="F170" s="109"/>
      <c r="G170" s="109"/>
      <c r="H170" s="77">
        <v>63</v>
      </c>
      <c r="I170" s="77" cm="1">
        <f t="array" ref="I170">I167+3*(I172-I167)/5</f>
        <v>1.0912</v>
      </c>
      <c r="J170" s="80" cm="1">
        <f t="array" ref="J170">J167+3*(J172-J167)/5</f>
        <v>1.0612</v>
      </c>
      <c r="K170" s="81" cm="1">
        <f t="array" ref="K170">K167+3*(K172-K167)/5</f>
        <v>1.0312</v>
      </c>
      <c r="L170" s="19"/>
      <c r="M170" s="81">
        <v>70</v>
      </c>
      <c r="N170" s="81">
        <v>0.826</v>
      </c>
      <c r="O170" s="19"/>
      <c r="P170" s="10"/>
      <c r="Q170" s="11"/>
      <c r="R170" s="12"/>
      <c r="S170" s="13"/>
      <c r="T170" s="13"/>
      <c r="U170" s="13"/>
      <c r="V170" s="13"/>
      <c r="W170" s="13"/>
      <c r="X170" s="13"/>
      <c r="Y170" s="13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  <c r="BC170" s="12"/>
      <c r="BD170" s="12"/>
      <c r="BE170" s="13"/>
      <c r="BF170" s="13"/>
      <c r="BG170" s="14"/>
      <c r="BH170" s="14"/>
      <c r="BI170" s="13"/>
      <c r="BJ170" s="13"/>
      <c r="BK170" s="14"/>
      <c r="BL170" s="14"/>
    </row>
    <row r="171" s="3" customFormat="1" ht="12.75" customHeight="1" hidden="1">
      <c r="D171" s="109"/>
      <c r="E171" s="109"/>
      <c r="F171" s="109"/>
      <c r="G171" s="109"/>
      <c r="H171" s="77">
        <v>64</v>
      </c>
      <c r="I171" s="77" cm="1">
        <f t="array" ref="I171">I167+4*(I172-I167)/5</f>
        <v>1.1116</v>
      </c>
      <c r="J171" s="80" cm="1">
        <f t="array" ref="J171">J167+4*(J172-J167)/5</f>
        <v>1.0816</v>
      </c>
      <c r="K171" s="81" cm="1">
        <f t="array" ref="K171">K167+4*(K172-K167)/5</f>
        <v>1.0516</v>
      </c>
      <c r="L171" s="19"/>
      <c r="M171" s="81">
        <v>71</v>
      </c>
      <c r="N171" s="81" cm="1">
        <f t="array" ref="N171">N170+(N175-N170)/5</f>
        <v>0.8324</v>
      </c>
      <c r="O171" s="19"/>
      <c r="P171" s="10"/>
      <c r="Q171" s="11"/>
      <c r="R171" s="12"/>
      <c r="S171" s="13"/>
      <c r="T171" s="13"/>
      <c r="U171" s="13"/>
      <c r="V171" s="13"/>
      <c r="W171" s="13"/>
      <c r="X171" s="13"/>
      <c r="Y171" s="13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3"/>
      <c r="BF171" s="13"/>
      <c r="BG171" s="14"/>
      <c r="BH171" s="14"/>
      <c r="BI171" s="13"/>
      <c r="BJ171" s="13"/>
      <c r="BK171" s="14"/>
      <c r="BL171" s="14"/>
    </row>
    <row r="172" s="3" customFormat="1" ht="12.75" customHeight="1" hidden="1">
      <c r="D172" s="109"/>
      <c r="E172" s="109"/>
      <c r="F172" s="109"/>
      <c r="G172" s="109"/>
      <c r="H172" s="77">
        <v>65</v>
      </c>
      <c r="I172" s="77">
        <v>1.132</v>
      </c>
      <c r="J172" s="80">
        <v>1.102</v>
      </c>
      <c r="K172" s="81">
        <v>1.072</v>
      </c>
      <c r="L172" s="19"/>
      <c r="M172" s="81">
        <v>72</v>
      </c>
      <c r="N172" s="81" cm="1">
        <f t="array" ref="N172">N170+2*(N175-N170)/5</f>
        <v>0.8388</v>
      </c>
      <c r="O172" s="19"/>
      <c r="P172" s="10"/>
      <c r="Q172" s="11"/>
      <c r="R172" s="12"/>
      <c r="S172" s="13"/>
      <c r="T172" s="13"/>
      <c r="U172" s="13"/>
      <c r="V172" s="13"/>
      <c r="W172" s="13"/>
      <c r="X172" s="13"/>
      <c r="Y172" s="13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3"/>
      <c r="BF172" s="13"/>
      <c r="BG172" s="14"/>
      <c r="BH172" s="14"/>
      <c r="BI172" s="13"/>
      <c r="BJ172" s="13"/>
      <c r="BK172" s="14"/>
      <c r="BL172" s="14"/>
    </row>
    <row r="173" s="3" customFormat="1" ht="12.75" customHeight="1" hidden="1">
      <c r="D173" s="109"/>
      <c r="E173" s="109"/>
      <c r="F173" s="109"/>
      <c r="G173" s="109"/>
      <c r="H173" s="77">
        <v>66</v>
      </c>
      <c r="I173" s="77" cm="1">
        <f t="array" ref="I173">I172+(I177-I172)/5</f>
        <v>1.1528</v>
      </c>
      <c r="J173" s="80" cm="1">
        <f t="array" ref="J173">J172+(J177-J172)/5</f>
        <v>1.1228</v>
      </c>
      <c r="K173" s="81" cm="1">
        <f t="array" ref="K173">K172+(K177-K172)/5</f>
        <v>1.0928</v>
      </c>
      <c r="L173" s="19"/>
      <c r="M173" s="81">
        <v>73</v>
      </c>
      <c r="N173" s="81" cm="1">
        <f t="array" ref="N173">N170+3*(N175-N170)/5</f>
        <v>0.8452</v>
      </c>
      <c r="O173" s="19"/>
      <c r="P173" s="10"/>
      <c r="Q173" s="11"/>
      <c r="R173" s="12"/>
      <c r="S173" s="13"/>
      <c r="T173" s="13"/>
      <c r="U173" s="13"/>
      <c r="V173" s="13"/>
      <c r="W173" s="13"/>
      <c r="X173" s="13"/>
      <c r="Y173" s="13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  <c r="BC173" s="12"/>
      <c r="BD173" s="12"/>
      <c r="BE173" s="13"/>
      <c r="BF173" s="13"/>
      <c r="BG173" s="14"/>
      <c r="BH173" s="14"/>
      <c r="BI173" s="13"/>
      <c r="BJ173" s="13"/>
      <c r="BK173" s="14"/>
      <c r="BL173" s="14"/>
    </row>
    <row r="174" s="3" customFormat="1" ht="12.75" customHeight="1" hidden="1">
      <c r="D174" s="109"/>
      <c r="E174" s="109"/>
      <c r="F174" s="109"/>
      <c r="G174" s="109"/>
      <c r="H174" s="77">
        <v>67</v>
      </c>
      <c r="I174" s="77" cm="1">
        <f t="array" ref="I174">I172+2*(I177-I172)/5</f>
        <v>1.1736</v>
      </c>
      <c r="J174" s="80" cm="1">
        <f t="array" ref="J174">J172+2*(J177-J172)/5</f>
        <v>1.1436</v>
      </c>
      <c r="K174" s="81" cm="1">
        <f t="array" ref="K174">K172+2*(K177-K172)/5</f>
        <v>1.1136</v>
      </c>
      <c r="L174" s="19"/>
      <c r="M174" s="81">
        <v>74</v>
      </c>
      <c r="N174" s="81" cm="1">
        <f t="array" ref="N174">N170+4*(N175-N170)/5</f>
        <v>0.8516</v>
      </c>
      <c r="O174" s="19"/>
      <c r="P174" s="10"/>
      <c r="Q174" s="11"/>
      <c r="R174" s="12"/>
      <c r="S174" s="13"/>
      <c r="T174" s="13"/>
      <c r="U174" s="13"/>
      <c r="V174" s="13"/>
      <c r="W174" s="13"/>
      <c r="X174" s="13"/>
      <c r="Y174" s="13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  <c r="BD174" s="12"/>
      <c r="BE174" s="13"/>
      <c r="BF174" s="13"/>
      <c r="BG174" s="14"/>
      <c r="BH174" s="14"/>
      <c r="BI174" s="13"/>
      <c r="BJ174" s="13"/>
      <c r="BK174" s="14"/>
      <c r="BL174" s="14"/>
    </row>
    <row r="175" s="3" customFormat="1" ht="12.75" customHeight="1" hidden="1">
      <c r="D175" s="109"/>
      <c r="E175" s="109"/>
      <c r="F175" s="109"/>
      <c r="G175" s="109"/>
      <c r="H175" s="77">
        <v>68</v>
      </c>
      <c r="I175" s="77" cm="1">
        <f t="array" ref="I175">I172+3*(I177-I172)/5</f>
        <v>1.1944</v>
      </c>
      <c r="J175" s="80" cm="1">
        <f t="array" ref="J175">J172+3*(J177-J172)/5</f>
        <v>1.1644</v>
      </c>
      <c r="K175" s="81" cm="1">
        <f t="array" ref="K175">K172+3*(K177-K172)/5</f>
        <v>1.1344</v>
      </c>
      <c r="L175" s="19"/>
      <c r="M175" s="81">
        <v>75</v>
      </c>
      <c r="N175" s="81">
        <v>0.858</v>
      </c>
      <c r="O175" s="19"/>
      <c r="P175" s="10"/>
      <c r="Q175" s="11"/>
      <c r="R175" s="12"/>
      <c r="S175" s="13"/>
      <c r="T175" s="13"/>
      <c r="U175" s="13"/>
      <c r="V175" s="13"/>
      <c r="W175" s="13"/>
      <c r="X175" s="13"/>
      <c r="Y175" s="13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  <c r="BD175" s="12"/>
      <c r="BE175" s="13"/>
      <c r="BF175" s="13"/>
      <c r="BG175" s="14"/>
      <c r="BH175" s="14"/>
      <c r="BI175" s="13"/>
      <c r="BJ175" s="13"/>
      <c r="BK175" s="14"/>
      <c r="BL175" s="14"/>
    </row>
    <row r="176" s="3" customFormat="1" ht="12.75" customHeight="1" hidden="1">
      <c r="D176" s="109"/>
      <c r="E176" s="109"/>
      <c r="F176" s="109"/>
      <c r="G176" s="109"/>
      <c r="H176" s="77">
        <v>69</v>
      </c>
      <c r="I176" s="77" cm="1">
        <f t="array" ref="I176">I172+4*(I177-I172)/5</f>
        <v>1.2152</v>
      </c>
      <c r="J176" s="80" cm="1">
        <f t="array" ref="J176">J172+4*(J177-J172)/5</f>
        <v>1.1852</v>
      </c>
      <c r="K176" s="81" cm="1">
        <f t="array" ref="K176">K172+4*(K177-K172)/5</f>
        <v>1.1552</v>
      </c>
      <c r="L176" s="19"/>
      <c r="M176" s="81">
        <v>76</v>
      </c>
      <c r="N176" s="81" cm="1">
        <f t="array" ref="N176">N175+(N180-N175)/5</f>
        <v>0.8643999999999999</v>
      </c>
      <c r="O176" s="19"/>
      <c r="P176" s="10"/>
      <c r="Q176" s="11"/>
      <c r="R176" s="12"/>
      <c r="S176" s="13"/>
      <c r="T176" s="13"/>
      <c r="U176" s="13"/>
      <c r="V176" s="13"/>
      <c r="W176" s="13"/>
      <c r="X176" s="13"/>
      <c r="Y176" s="13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  <c r="BA176" s="12"/>
      <c r="BB176" s="12"/>
      <c r="BC176" s="12"/>
      <c r="BD176" s="12"/>
      <c r="BE176" s="13"/>
      <c r="BF176" s="13"/>
      <c r="BG176" s="14"/>
      <c r="BH176" s="14"/>
      <c r="BI176" s="13"/>
      <c r="BJ176" s="13"/>
      <c r="BK176" s="14"/>
      <c r="BL176" s="14"/>
    </row>
    <row r="177" s="3" customFormat="1" ht="12.75" customHeight="1" hidden="1">
      <c r="D177" s="109"/>
      <c r="E177" s="109"/>
      <c r="F177" s="109"/>
      <c r="G177" s="109"/>
      <c r="H177" s="77">
        <v>70</v>
      </c>
      <c r="I177" s="77">
        <v>1.236</v>
      </c>
      <c r="J177" s="80">
        <v>1.206</v>
      </c>
      <c r="K177" s="81">
        <v>1.176</v>
      </c>
      <c r="L177" s="19"/>
      <c r="M177" s="81">
        <v>77</v>
      </c>
      <c r="N177" s="81" cm="1">
        <f t="array" ref="N177">N175+2*(N180-N175)/5</f>
        <v>0.8708</v>
      </c>
      <c r="O177" s="19"/>
      <c r="P177" s="10"/>
      <c r="Q177" s="11"/>
      <c r="R177" s="12"/>
      <c r="S177" s="13"/>
      <c r="T177" s="13"/>
      <c r="U177" s="13"/>
      <c r="V177" s="13"/>
      <c r="W177" s="13"/>
      <c r="X177" s="13"/>
      <c r="Y177" s="13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3"/>
      <c r="BF177" s="13"/>
      <c r="BG177" s="14"/>
      <c r="BH177" s="14"/>
      <c r="BI177" s="13"/>
      <c r="BJ177" s="13"/>
      <c r="BK177" s="14"/>
      <c r="BL177" s="14"/>
    </row>
    <row r="178" s="3" customFormat="1" ht="12.75" customHeight="1" hidden="1">
      <c r="D178" s="109"/>
      <c r="E178" s="109"/>
      <c r="F178" s="109"/>
      <c r="G178" s="109"/>
      <c r="H178" s="77">
        <v>71</v>
      </c>
      <c r="I178" s="77" cm="1">
        <f t="array" ref="I178">I177+(I182-I177)/5</f>
        <v>1.2572</v>
      </c>
      <c r="J178" s="80" cm="1">
        <f t="array" ref="J178">J177+(J182-J177)/5</f>
        <v>1.2272</v>
      </c>
      <c r="K178" s="81" cm="1">
        <f t="array" ref="K178">K177+(K182-K177)/5</f>
        <v>1.197</v>
      </c>
      <c r="L178" s="19"/>
      <c r="M178" s="81">
        <v>78</v>
      </c>
      <c r="N178" s="81" cm="1">
        <f t="array" ref="N178">N175+3*(N180-N175)/5</f>
        <v>0.8772</v>
      </c>
      <c r="O178" s="19"/>
      <c r="P178" s="10"/>
      <c r="Q178" s="11"/>
      <c r="R178" s="12"/>
      <c r="S178" s="13"/>
      <c r="T178" s="13"/>
      <c r="U178" s="13"/>
      <c r="V178" s="13"/>
      <c r="W178" s="13"/>
      <c r="X178" s="13"/>
      <c r="Y178" s="13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3"/>
      <c r="BF178" s="13"/>
      <c r="BG178" s="14"/>
      <c r="BH178" s="14"/>
      <c r="BI178" s="13"/>
      <c r="BJ178" s="13"/>
      <c r="BK178" s="14"/>
      <c r="BL178" s="14"/>
    </row>
    <row r="179" s="3" customFormat="1" ht="12.75" customHeight="1" hidden="1">
      <c r="D179" s="109"/>
      <c r="E179" s="109"/>
      <c r="F179" s="109"/>
      <c r="G179" s="109"/>
      <c r="H179" s="77">
        <v>72</v>
      </c>
      <c r="I179" s="77" cm="1">
        <f t="array" ref="I179">I177+2*(I182-I177)/5</f>
        <v>1.2784</v>
      </c>
      <c r="J179" s="80" cm="1">
        <f t="array" ref="J179">J177+2*(J182-J177)/5</f>
        <v>1.2484</v>
      </c>
      <c r="K179" s="81" cm="1">
        <f t="array" ref="K179">K177+2*(K182-K177)/5</f>
        <v>1.218</v>
      </c>
      <c r="L179" s="19"/>
      <c r="M179" s="81">
        <v>79</v>
      </c>
      <c r="N179" s="81" cm="1">
        <f t="array" ref="N179">N175+4*(N180-N175)/5</f>
        <v>0.8836000000000001</v>
      </c>
      <c r="O179" s="19"/>
      <c r="P179" s="10"/>
      <c r="Q179" s="11"/>
      <c r="R179" s="12"/>
      <c r="S179" s="13"/>
      <c r="T179" s="13"/>
      <c r="U179" s="13"/>
      <c r="V179" s="13"/>
      <c r="W179" s="13"/>
      <c r="X179" s="13"/>
      <c r="Y179" s="13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  <c r="BD179" s="12"/>
      <c r="BE179" s="13"/>
      <c r="BF179" s="13"/>
      <c r="BG179" s="14"/>
      <c r="BH179" s="14"/>
      <c r="BI179" s="13"/>
      <c r="BJ179" s="13"/>
      <c r="BK179" s="14"/>
      <c r="BL179" s="14"/>
    </row>
    <row r="180" s="3" customFormat="1" ht="12.75" customHeight="1" hidden="1">
      <c r="D180" s="109"/>
      <c r="E180" s="109"/>
      <c r="F180" s="109"/>
      <c r="G180" s="109"/>
      <c r="H180" s="77">
        <v>73</v>
      </c>
      <c r="I180" s="77" cm="1">
        <f t="array" ref="I180">I177+3*(I182-I177)/5</f>
        <v>1.2996</v>
      </c>
      <c r="J180" s="80" cm="1">
        <f t="array" ref="J180">J177+3*(J182-J177)/5</f>
        <v>1.2696</v>
      </c>
      <c r="K180" s="81" cm="1">
        <f t="array" ref="K180">K177+3*(K182-K177)/5</f>
        <v>1.239</v>
      </c>
      <c r="L180" s="19"/>
      <c r="M180" s="81">
        <v>80</v>
      </c>
      <c r="N180" s="81">
        <v>0.89</v>
      </c>
      <c r="O180" s="19"/>
      <c r="P180" s="10"/>
      <c r="Q180" s="11"/>
      <c r="R180" s="12"/>
      <c r="S180" s="13"/>
      <c r="T180" s="13"/>
      <c r="U180" s="13"/>
      <c r="V180" s="13"/>
      <c r="W180" s="13"/>
      <c r="X180" s="13"/>
      <c r="Y180" s="13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  <c r="BD180" s="12"/>
      <c r="BE180" s="13"/>
      <c r="BF180" s="13"/>
      <c r="BG180" s="14"/>
      <c r="BH180" s="14"/>
      <c r="BI180" s="13"/>
      <c r="BJ180" s="13"/>
      <c r="BK180" s="14"/>
      <c r="BL180" s="14"/>
    </row>
    <row r="181" s="3" customFormat="1" ht="12.75" customHeight="1" hidden="1">
      <c r="D181" s="109"/>
      <c r="E181" s="109"/>
      <c r="F181" s="109"/>
      <c r="G181" s="109"/>
      <c r="H181" s="77">
        <v>74</v>
      </c>
      <c r="I181" s="77" cm="1">
        <f t="array" ref="I181">I177+4*(I182-I177)/5</f>
        <v>1.3208</v>
      </c>
      <c r="J181" s="80" cm="1">
        <f t="array" ref="J181">J177+4*(J182-J177)/5</f>
        <v>1.2908</v>
      </c>
      <c r="K181" s="81" cm="1">
        <f t="array" ref="K181">K177+4*(K182-K177)/5</f>
        <v>1.26</v>
      </c>
      <c r="L181" s="19"/>
      <c r="M181" s="81">
        <v>81</v>
      </c>
      <c r="N181" s="81" cm="1">
        <f t="array" ref="N181">N180+(N185-N180)/5</f>
        <v>0.896</v>
      </c>
      <c r="O181" s="19"/>
      <c r="P181" s="10"/>
      <c r="Q181" s="11"/>
      <c r="R181" s="12"/>
      <c r="S181" s="13"/>
      <c r="T181" s="13"/>
      <c r="U181" s="13"/>
      <c r="V181" s="13"/>
      <c r="W181" s="13"/>
      <c r="X181" s="13"/>
      <c r="Y181" s="13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3"/>
      <c r="BF181" s="13"/>
      <c r="BG181" s="14"/>
      <c r="BH181" s="14"/>
      <c r="BI181" s="13"/>
      <c r="BJ181" s="13"/>
      <c r="BK181" s="14"/>
      <c r="BL181" s="14"/>
    </row>
    <row r="182" s="3" customFormat="1" ht="12.75" customHeight="1" hidden="1">
      <c r="D182" s="109"/>
      <c r="E182" s="109"/>
      <c r="F182" s="109"/>
      <c r="G182" s="109"/>
      <c r="H182" s="77">
        <v>75</v>
      </c>
      <c r="I182" s="77">
        <v>1.342</v>
      </c>
      <c r="J182" s="80">
        <v>1.312</v>
      </c>
      <c r="K182" s="81">
        <v>1.281</v>
      </c>
      <c r="L182" s="19"/>
      <c r="M182" s="81">
        <v>82</v>
      </c>
      <c r="N182" s="81" cm="1">
        <f t="array" ref="N182">N180+2*(N185-N180)/5</f>
        <v>0.902</v>
      </c>
      <c r="O182" s="19"/>
      <c r="P182" s="10"/>
      <c r="Q182" s="11"/>
      <c r="R182" s="12"/>
      <c r="S182" s="13"/>
      <c r="T182" s="13"/>
      <c r="U182" s="13"/>
      <c r="V182" s="13"/>
      <c r="W182" s="13"/>
      <c r="X182" s="13"/>
      <c r="Y182" s="13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  <c r="BC182" s="12"/>
      <c r="BD182" s="12"/>
      <c r="BE182" s="13"/>
      <c r="BF182" s="13"/>
      <c r="BG182" s="14"/>
      <c r="BH182" s="14"/>
      <c r="BI182" s="13"/>
      <c r="BJ182" s="13"/>
      <c r="BK182" s="14"/>
      <c r="BL182" s="14"/>
    </row>
    <row r="183" s="3" customFormat="1" ht="12.75" customHeight="1" hidden="1">
      <c r="D183" s="109"/>
      <c r="E183" s="109"/>
      <c r="F183" s="109"/>
      <c r="G183" s="109"/>
      <c r="H183" s="77">
        <v>76</v>
      </c>
      <c r="I183" s="77" cm="1">
        <f t="array" ref="I183">I182+(I187-I182)/5</f>
        <v>1.3636</v>
      </c>
      <c r="J183" s="80" cm="1">
        <f t="array" ref="J183">J182+(J187-J182)/5</f>
        <v>1.3336</v>
      </c>
      <c r="K183" s="81" cm="1">
        <f t="array" ref="K183">K182+(K187-K182)/5</f>
        <v>1.3026</v>
      </c>
      <c r="L183" s="19"/>
      <c r="M183" s="81">
        <v>83</v>
      </c>
      <c r="N183" s="81" cm="1">
        <f t="array" ref="N183">N180+3*(N185-N180)/5</f>
        <v>0.908</v>
      </c>
      <c r="O183" s="19"/>
      <c r="P183" s="10"/>
      <c r="Q183" s="11"/>
      <c r="R183" s="12"/>
      <c r="S183" s="13"/>
      <c r="T183" s="13"/>
      <c r="U183" s="13"/>
      <c r="V183" s="13"/>
      <c r="W183" s="13"/>
      <c r="X183" s="13"/>
      <c r="Y183" s="13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3"/>
      <c r="BF183" s="13"/>
      <c r="BG183" s="14"/>
      <c r="BH183" s="14"/>
      <c r="BI183" s="13"/>
      <c r="BJ183" s="13"/>
      <c r="BK183" s="14"/>
      <c r="BL183" s="14"/>
    </row>
    <row r="184" s="3" customFormat="1" ht="12.75" customHeight="1" hidden="1">
      <c r="D184" s="109"/>
      <c r="E184" s="109"/>
      <c r="F184" s="109"/>
      <c r="G184" s="109"/>
      <c r="H184" s="77">
        <v>77</v>
      </c>
      <c r="I184" s="77" cm="1">
        <f t="array" ref="I184">I182+2*(I187-I182)/5</f>
        <v>1.3852</v>
      </c>
      <c r="J184" s="80" cm="1">
        <f t="array" ref="J184">J182+2*(J187-J182)/5</f>
        <v>1.3552</v>
      </c>
      <c r="K184" s="81" cm="1">
        <f t="array" ref="K184">K182+2*(K187-K182)/5</f>
        <v>1.3242</v>
      </c>
      <c r="L184" s="19"/>
      <c r="M184" s="81">
        <v>84</v>
      </c>
      <c r="N184" s="81" cm="1">
        <f t="array" ref="N184">N180+4*(N185-N180)/5</f>
        <v>0.914</v>
      </c>
      <c r="O184" s="19"/>
      <c r="P184" s="10"/>
      <c r="Q184" s="11"/>
      <c r="R184" s="12"/>
      <c r="S184" s="13"/>
      <c r="T184" s="13"/>
      <c r="U184" s="13"/>
      <c r="V184" s="13"/>
      <c r="W184" s="13"/>
      <c r="X184" s="13"/>
      <c r="Y184" s="13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  <c r="BD184" s="12"/>
      <c r="BE184" s="13"/>
      <c r="BF184" s="13"/>
      <c r="BG184" s="14"/>
      <c r="BH184" s="14"/>
      <c r="BI184" s="13"/>
      <c r="BJ184" s="13"/>
      <c r="BK184" s="14"/>
      <c r="BL184" s="14"/>
    </row>
    <row r="185" s="3" customFormat="1" ht="12.75" customHeight="1" hidden="1">
      <c r="D185" s="109"/>
      <c r="E185" s="109"/>
      <c r="F185" s="109"/>
      <c r="G185" s="109"/>
      <c r="H185" s="77">
        <v>78</v>
      </c>
      <c r="I185" s="77" cm="1">
        <f t="array" ref="I185">I182+3*(I187-I182)/5</f>
        <v>1.4068</v>
      </c>
      <c r="J185" s="80" cm="1">
        <f t="array" ref="J185">J182+3*(J187-J182)/5</f>
        <v>1.3768</v>
      </c>
      <c r="K185" s="81" cm="1">
        <f t="array" ref="K185">K182+3*(K187-K182)/5</f>
        <v>1.3458</v>
      </c>
      <c r="L185" s="19"/>
      <c r="M185" s="81">
        <v>85</v>
      </c>
      <c r="N185" s="81">
        <v>0.92</v>
      </c>
      <c r="O185" s="19"/>
      <c r="P185" s="10"/>
      <c r="Q185" s="11"/>
      <c r="R185" s="12"/>
      <c r="S185" s="13"/>
      <c r="T185" s="13"/>
      <c r="U185" s="13"/>
      <c r="V185" s="13"/>
      <c r="W185" s="13"/>
      <c r="X185" s="13"/>
      <c r="Y185" s="13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  <c r="BC185" s="12"/>
      <c r="BD185" s="12"/>
      <c r="BE185" s="13"/>
      <c r="BF185" s="13"/>
      <c r="BG185" s="14"/>
      <c r="BH185" s="14"/>
      <c r="BI185" s="13"/>
      <c r="BJ185" s="13"/>
      <c r="BK185" s="14"/>
      <c r="BL185" s="14"/>
    </row>
    <row r="186" s="3" customFormat="1" ht="12.75" customHeight="1" hidden="1">
      <c r="D186" s="109"/>
      <c r="E186" s="109"/>
      <c r="F186" s="109"/>
      <c r="G186" s="109"/>
      <c r="H186" s="77">
        <v>79</v>
      </c>
      <c r="I186" s="77" cm="1">
        <f t="array" ref="I186">I182+4*(I187-I182)/5</f>
        <v>1.4284</v>
      </c>
      <c r="J186" s="80" cm="1">
        <f t="array" ref="J186">J182+4*(J187-J182)/5</f>
        <v>1.3984</v>
      </c>
      <c r="K186" s="81" cm="1">
        <f t="array" ref="K186">K182+4*(K187-K182)/5</f>
        <v>1.3674</v>
      </c>
      <c r="L186" s="19"/>
      <c r="M186" s="81">
        <v>86</v>
      </c>
      <c r="N186" s="81" cm="1">
        <f t="array" ref="N186">N185+(N190-N185)/5</f>
        <v>0.9256</v>
      </c>
      <c r="O186" s="19"/>
      <c r="P186" s="10"/>
      <c r="Q186" s="11"/>
      <c r="R186" s="12"/>
      <c r="S186" s="13"/>
      <c r="T186" s="13"/>
      <c r="U186" s="13"/>
      <c r="V186" s="13"/>
      <c r="W186" s="13"/>
      <c r="X186" s="13"/>
      <c r="Y186" s="13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  <c r="BD186" s="12"/>
      <c r="BE186" s="13"/>
      <c r="BF186" s="13"/>
      <c r="BG186" s="14"/>
      <c r="BH186" s="14"/>
      <c r="BI186" s="13"/>
      <c r="BJ186" s="13"/>
      <c r="BK186" s="14"/>
      <c r="BL186" s="14"/>
    </row>
    <row r="187" s="3" customFormat="1" ht="12.75" customHeight="1" hidden="1">
      <c r="D187" s="109"/>
      <c r="E187" s="109"/>
      <c r="F187" s="109"/>
      <c r="G187" s="109"/>
      <c r="H187" s="77">
        <v>80</v>
      </c>
      <c r="I187" s="77">
        <v>1.45</v>
      </c>
      <c r="J187" s="80">
        <v>1.42</v>
      </c>
      <c r="K187" s="81">
        <v>1.389</v>
      </c>
      <c r="L187" s="19"/>
      <c r="M187" s="81">
        <v>87</v>
      </c>
      <c r="N187" s="81" cm="1">
        <f t="array" ref="N187">N185+2*(N190-N185)/5</f>
        <v>0.9312</v>
      </c>
      <c r="O187" s="19"/>
      <c r="P187" s="10"/>
      <c r="Q187" s="11"/>
      <c r="R187" s="12"/>
      <c r="S187" s="13"/>
      <c r="T187" s="13"/>
      <c r="U187" s="13"/>
      <c r="V187" s="13"/>
      <c r="W187" s="13"/>
      <c r="X187" s="13"/>
      <c r="Y187" s="13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  <c r="BD187" s="12"/>
      <c r="BE187" s="13"/>
      <c r="BF187" s="13"/>
      <c r="BG187" s="14"/>
      <c r="BH187" s="14"/>
      <c r="BI187" s="13"/>
      <c r="BJ187" s="13"/>
      <c r="BK187" s="14"/>
      <c r="BL187" s="14"/>
    </row>
    <row r="188" s="3" customFormat="1" ht="12.75" customHeight="1" hidden="1">
      <c r="D188" s="109"/>
      <c r="E188" s="109"/>
      <c r="F188" s="109"/>
      <c r="G188" s="109"/>
      <c r="H188" s="77">
        <v>81</v>
      </c>
      <c r="I188" s="77" cm="1">
        <f t="array" ref="I188">I187+(I192-I187)/5</f>
        <v>1.472</v>
      </c>
      <c r="J188" s="80" cm="1">
        <f t="array" ref="J188">J187+(J192-J187)/5</f>
        <v>1.442</v>
      </c>
      <c r="K188" s="81" cm="1">
        <f t="array" ref="K188">K187+(K192-K187)/5</f>
        <v>1.411</v>
      </c>
      <c r="L188" s="19"/>
      <c r="M188" s="81">
        <v>88</v>
      </c>
      <c r="N188" s="81" cm="1">
        <f t="array" ref="N188">N185+3*(N190-N185)/5</f>
        <v>0.9368</v>
      </c>
      <c r="O188" s="19"/>
      <c r="P188" s="10"/>
      <c r="Q188" s="11"/>
      <c r="R188" s="12"/>
      <c r="S188" s="13"/>
      <c r="T188" s="13"/>
      <c r="U188" s="13"/>
      <c r="V188" s="13"/>
      <c r="W188" s="13"/>
      <c r="X188" s="13"/>
      <c r="Y188" s="13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  <c r="BC188" s="12"/>
      <c r="BD188" s="12"/>
      <c r="BE188" s="13"/>
      <c r="BF188" s="13"/>
      <c r="BG188" s="14"/>
      <c r="BH188" s="14"/>
      <c r="BI188" s="13"/>
      <c r="BJ188" s="13"/>
      <c r="BK188" s="14"/>
      <c r="BL188" s="14"/>
    </row>
    <row r="189" s="3" customFormat="1" ht="12.75" customHeight="1" hidden="1">
      <c r="D189" s="109"/>
      <c r="E189" s="109"/>
      <c r="F189" s="109"/>
      <c r="G189" s="109"/>
      <c r="H189" s="77">
        <v>82</v>
      </c>
      <c r="I189" s="77" cm="1">
        <f t="array" ref="I189">I187+2*(I192-I187)/5</f>
        <v>1.494</v>
      </c>
      <c r="J189" s="80" cm="1">
        <f t="array" ref="J189">J187+2*(J192-J187)/5</f>
        <v>1.464</v>
      </c>
      <c r="K189" s="81" cm="1">
        <f t="array" ref="K189">K187+2*(K192-K187)/5</f>
        <v>1.433</v>
      </c>
      <c r="L189" s="19"/>
      <c r="M189" s="81">
        <v>89</v>
      </c>
      <c r="N189" s="81" cm="1">
        <f t="array" ref="N189">N185+4*(N190-N185)/5</f>
        <v>0.9424</v>
      </c>
      <c r="O189" s="19"/>
      <c r="P189" s="10"/>
      <c r="Q189" s="11"/>
      <c r="R189" s="12"/>
      <c r="S189" s="13"/>
      <c r="T189" s="13"/>
      <c r="U189" s="13"/>
      <c r="V189" s="13"/>
      <c r="W189" s="13"/>
      <c r="X189" s="13"/>
      <c r="Y189" s="13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  <c r="BD189" s="12"/>
      <c r="BE189" s="13"/>
      <c r="BF189" s="13"/>
      <c r="BG189" s="14"/>
      <c r="BH189" s="14"/>
      <c r="BI189" s="13"/>
      <c r="BJ189" s="13"/>
      <c r="BK189" s="14"/>
      <c r="BL189" s="14"/>
    </row>
    <row r="190" s="3" customFormat="1" ht="12.75" customHeight="1" hidden="1">
      <c r="D190" s="109"/>
      <c r="E190" s="109"/>
      <c r="F190" s="109"/>
      <c r="G190" s="109"/>
      <c r="H190" s="77">
        <v>83</v>
      </c>
      <c r="I190" s="77" cm="1">
        <f t="array" ref="I190">I187+3*(I192-I187)/5</f>
        <v>1.516</v>
      </c>
      <c r="J190" s="80" cm="1">
        <f t="array" ref="J190">J187+3*(J192-J187)/5</f>
        <v>1.486</v>
      </c>
      <c r="K190" s="81" cm="1">
        <f t="array" ref="K190">K187+3*(K192-K187)/5</f>
        <v>1.455</v>
      </c>
      <c r="L190" s="19"/>
      <c r="M190" s="81">
        <v>90</v>
      </c>
      <c r="N190" s="81">
        <v>0.948</v>
      </c>
      <c r="O190" s="19"/>
      <c r="P190" s="10"/>
      <c r="Q190" s="11"/>
      <c r="R190" s="12"/>
      <c r="S190" s="13"/>
      <c r="T190" s="13"/>
      <c r="U190" s="13"/>
      <c r="V190" s="13"/>
      <c r="W190" s="13"/>
      <c r="X190" s="13"/>
      <c r="Y190" s="13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  <c r="BD190" s="12"/>
      <c r="BE190" s="13"/>
      <c r="BF190" s="13"/>
      <c r="BG190" s="14"/>
      <c r="BH190" s="14"/>
      <c r="BI190" s="13"/>
      <c r="BJ190" s="13"/>
      <c r="BK190" s="14"/>
      <c r="BL190" s="14"/>
    </row>
    <row r="191" s="3" customFormat="1" ht="12.75" customHeight="1" hidden="1">
      <c r="D191" s="109"/>
      <c r="E191" s="109"/>
      <c r="F191" s="109"/>
      <c r="G191" s="109"/>
      <c r="H191" s="77">
        <v>84</v>
      </c>
      <c r="I191" s="77" cm="1">
        <f t="array" ref="I191">I187+4*(I192-I187)/5</f>
        <v>1.538</v>
      </c>
      <c r="J191" s="80" cm="1">
        <f t="array" ref="J191">J187+4*(J192-J187)/5</f>
        <v>1.508</v>
      </c>
      <c r="K191" s="81" cm="1">
        <f t="array" ref="K191">K187+4*(K192-K187)/5</f>
        <v>1.477</v>
      </c>
      <c r="L191" s="19"/>
      <c r="M191" s="81">
        <v>91</v>
      </c>
      <c r="N191" s="81" cm="1">
        <f t="array" ref="N191">N190+(N195-N190)/5</f>
        <v>0.9534</v>
      </c>
      <c r="O191" s="19"/>
      <c r="P191" s="10"/>
      <c r="Q191" s="11"/>
      <c r="R191" s="12"/>
      <c r="S191" s="13"/>
      <c r="T191" s="13"/>
      <c r="U191" s="13"/>
      <c r="V191" s="13"/>
      <c r="W191" s="13"/>
      <c r="X191" s="13"/>
      <c r="Y191" s="13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  <c r="BD191" s="12"/>
      <c r="BE191" s="13"/>
      <c r="BF191" s="13"/>
      <c r="BG191" s="14"/>
      <c r="BH191" s="14"/>
      <c r="BI191" s="13"/>
      <c r="BJ191" s="13"/>
      <c r="BK191" s="14"/>
      <c r="BL191" s="14"/>
    </row>
    <row r="192" s="3" customFormat="1" ht="12.75" customHeight="1" hidden="1">
      <c r="D192" s="109"/>
      <c r="E192" s="109"/>
      <c r="F192" s="109"/>
      <c r="G192" s="109"/>
      <c r="H192" s="77">
        <v>85</v>
      </c>
      <c r="I192" s="77">
        <v>1.56</v>
      </c>
      <c r="J192" s="80">
        <v>1.53</v>
      </c>
      <c r="K192" s="81">
        <v>1.499</v>
      </c>
      <c r="L192" s="19"/>
      <c r="M192" s="81">
        <v>92</v>
      </c>
      <c r="N192" s="81" cm="1">
        <f t="array" ref="N192">N190+2*(N195-N190)/5</f>
        <v>0.9588</v>
      </c>
      <c r="O192" s="19"/>
      <c r="P192" s="10"/>
      <c r="Q192" s="11"/>
      <c r="R192" s="12"/>
      <c r="S192" s="13"/>
      <c r="T192" s="13"/>
      <c r="U192" s="13"/>
      <c r="V192" s="13"/>
      <c r="W192" s="13"/>
      <c r="X192" s="13"/>
      <c r="Y192" s="13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  <c r="BC192" s="12"/>
      <c r="BD192" s="12"/>
      <c r="BE192" s="13"/>
      <c r="BF192" s="13"/>
      <c r="BG192" s="14"/>
      <c r="BH192" s="14"/>
      <c r="BI192" s="13"/>
      <c r="BJ192" s="13"/>
      <c r="BK192" s="14"/>
      <c r="BL192" s="14"/>
    </row>
    <row r="193" s="3" customFormat="1" ht="12.75" customHeight="1" hidden="1">
      <c r="D193" s="109"/>
      <c r="E193" s="109"/>
      <c r="F193" s="109"/>
      <c r="G193" s="109"/>
      <c r="H193" s="77">
        <v>86</v>
      </c>
      <c r="I193" s="77" cm="1">
        <f t="array" ref="I193">I192+(I197-I192)/5</f>
        <v>1.5826</v>
      </c>
      <c r="J193" s="80" cm="1">
        <f t="array" ref="J193">J192+(J197-J192)/5</f>
        <v>1.5524</v>
      </c>
      <c r="K193" s="81" cm="1">
        <f t="array" ref="K193">K192+(K197-K192)/5</f>
        <v>1.5212</v>
      </c>
      <c r="L193" s="19"/>
      <c r="M193" s="81">
        <v>93</v>
      </c>
      <c r="N193" s="81" cm="1">
        <f t="array" ref="N193">N190+3*(N195-N190)/5</f>
        <v>0.9641999999999999</v>
      </c>
      <c r="O193" s="19"/>
      <c r="P193" s="10"/>
      <c r="Q193" s="11"/>
      <c r="R193" s="12"/>
      <c r="S193" s="13"/>
      <c r="T193" s="13"/>
      <c r="U193" s="13"/>
      <c r="V193" s="13"/>
      <c r="W193" s="13"/>
      <c r="X193" s="13"/>
      <c r="Y193" s="13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  <c r="BC193" s="12"/>
      <c r="BD193" s="12"/>
      <c r="BE193" s="13"/>
      <c r="BF193" s="13"/>
      <c r="BG193" s="14"/>
      <c r="BH193" s="14"/>
      <c r="BI193" s="13"/>
      <c r="BJ193" s="13"/>
      <c r="BK193" s="14"/>
      <c r="BL193" s="14"/>
    </row>
    <row r="194" s="3" customFormat="1" ht="12.75" customHeight="1" hidden="1">
      <c r="D194" s="109"/>
      <c r="E194" s="109"/>
      <c r="F194" s="109"/>
      <c r="G194" s="109"/>
      <c r="H194" s="77">
        <v>87</v>
      </c>
      <c r="I194" s="77" cm="1">
        <f t="array" ref="I194">I192+2*(I197-I192)/5</f>
        <v>1.6052</v>
      </c>
      <c r="J194" s="80" cm="1">
        <f t="array" ref="J194">J192+2*(J197-J192)/5</f>
        <v>1.5748</v>
      </c>
      <c r="K194" s="81" cm="1">
        <f t="array" ref="K194">K192+2*(K197-K192)/5</f>
        <v>1.5434</v>
      </c>
      <c r="L194" s="19"/>
      <c r="M194" s="81">
        <v>94</v>
      </c>
      <c r="N194" s="81" cm="1">
        <f t="array" ref="N194">N190+4*(N195-N190)/5</f>
        <v>0.9696</v>
      </c>
      <c r="O194" s="19"/>
      <c r="P194" s="10"/>
      <c r="Q194" s="11"/>
      <c r="R194" s="12"/>
      <c r="S194" s="13"/>
      <c r="T194" s="13"/>
      <c r="U194" s="13"/>
      <c r="V194" s="13"/>
      <c r="W194" s="13"/>
      <c r="X194" s="13"/>
      <c r="Y194" s="13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  <c r="BA194" s="12"/>
      <c r="BB194" s="12"/>
      <c r="BC194" s="12"/>
      <c r="BD194" s="12"/>
      <c r="BE194" s="13"/>
      <c r="BF194" s="13"/>
      <c r="BG194" s="14"/>
      <c r="BH194" s="14"/>
      <c r="BI194" s="13"/>
      <c r="BJ194" s="13"/>
      <c r="BK194" s="14"/>
      <c r="BL194" s="14"/>
    </row>
    <row r="195" s="3" customFormat="1" ht="12.75" customHeight="1" hidden="1">
      <c r="D195" s="109"/>
      <c r="E195" s="109"/>
      <c r="F195" s="109"/>
      <c r="G195" s="109"/>
      <c r="H195" s="77">
        <v>88</v>
      </c>
      <c r="I195" s="77" cm="1">
        <f t="array" ref="I195">I192+3*(I197-I192)/5</f>
        <v>1.6278</v>
      </c>
      <c r="J195" s="80" cm="1">
        <f t="array" ref="J195">J192+3*(J197-J192)/5</f>
        <v>1.5972</v>
      </c>
      <c r="K195" s="81" cm="1">
        <f t="array" ref="K195">K192+3*(K197-K192)/5</f>
        <v>1.5656</v>
      </c>
      <c r="L195" s="19"/>
      <c r="M195" s="81">
        <v>95</v>
      </c>
      <c r="N195" s="81">
        <v>0.975</v>
      </c>
      <c r="O195" s="19"/>
      <c r="P195" s="10"/>
      <c r="Q195" s="11"/>
      <c r="R195" s="12"/>
      <c r="S195" s="13"/>
      <c r="T195" s="13"/>
      <c r="U195" s="13"/>
      <c r="V195" s="13"/>
      <c r="W195" s="13"/>
      <c r="X195" s="13"/>
      <c r="Y195" s="13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  <c r="BC195" s="12"/>
      <c r="BD195" s="12"/>
      <c r="BE195" s="13"/>
      <c r="BF195" s="13"/>
      <c r="BG195" s="14"/>
      <c r="BH195" s="14"/>
      <c r="BI195" s="13"/>
      <c r="BJ195" s="13"/>
      <c r="BK195" s="14"/>
      <c r="BL195" s="14"/>
    </row>
    <row r="196" s="3" customFormat="1" ht="12.75" customHeight="1" hidden="1">
      <c r="D196" s="109"/>
      <c r="E196" s="109"/>
      <c r="F196" s="109"/>
      <c r="G196" s="109"/>
      <c r="H196" s="77">
        <v>89</v>
      </c>
      <c r="I196" s="77" cm="1">
        <f t="array" ref="I196">I192+4*(I197-I192)/5</f>
        <v>1.6504</v>
      </c>
      <c r="J196" s="80" cm="1">
        <f t="array" ref="J196">J192+4*(J197-J192)/5</f>
        <v>1.6196</v>
      </c>
      <c r="K196" s="81" cm="1">
        <f t="array" ref="K196">K192+4*(K197-K192)/5</f>
        <v>1.5878</v>
      </c>
      <c r="L196" s="19"/>
      <c r="M196" s="81">
        <v>96</v>
      </c>
      <c r="N196" s="81" cm="1">
        <f t="array" ref="N196">N195+(N200-N195)/5</f>
        <v>0.98</v>
      </c>
      <c r="O196" s="19"/>
      <c r="P196" s="10"/>
      <c r="Q196" s="11"/>
      <c r="R196" s="12"/>
      <c r="S196" s="13"/>
      <c r="T196" s="13"/>
      <c r="U196" s="13"/>
      <c r="V196" s="13"/>
      <c r="W196" s="13"/>
      <c r="X196" s="13"/>
      <c r="Y196" s="13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12"/>
      <c r="AY196" s="12"/>
      <c r="AZ196" s="12"/>
      <c r="BA196" s="12"/>
      <c r="BB196" s="12"/>
      <c r="BC196" s="12"/>
      <c r="BD196" s="12"/>
      <c r="BE196" s="13"/>
      <c r="BF196" s="13"/>
      <c r="BG196" s="14"/>
      <c r="BH196" s="14"/>
      <c r="BI196" s="13"/>
      <c r="BJ196" s="13"/>
      <c r="BK196" s="14"/>
      <c r="BL196" s="14"/>
    </row>
    <row r="197" s="3" customFormat="1" ht="12.75" customHeight="1" hidden="1">
      <c r="D197" s="109"/>
      <c r="E197" s="109"/>
      <c r="F197" s="109"/>
      <c r="G197" s="109"/>
      <c r="H197" s="77">
        <v>90</v>
      </c>
      <c r="I197" s="77">
        <v>1.673</v>
      </c>
      <c r="J197" s="80">
        <v>1.642</v>
      </c>
      <c r="K197" s="81">
        <v>1.61</v>
      </c>
      <c r="L197" s="19"/>
      <c r="M197" s="81">
        <v>97</v>
      </c>
      <c r="N197" s="81" cm="1">
        <f t="array" ref="N197">N195+2*(N200-N195)/5</f>
        <v>0.985</v>
      </c>
      <c r="O197" s="19"/>
      <c r="P197" s="10"/>
      <c r="Q197" s="11"/>
      <c r="R197" s="12"/>
      <c r="S197" s="13"/>
      <c r="T197" s="13"/>
      <c r="U197" s="13"/>
      <c r="V197" s="13"/>
      <c r="W197" s="13"/>
      <c r="X197" s="13"/>
      <c r="Y197" s="13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  <c r="BD197" s="12"/>
      <c r="BE197" s="13"/>
      <c r="BF197" s="13"/>
      <c r="BG197" s="14"/>
      <c r="BH197" s="14"/>
      <c r="BI197" s="13"/>
      <c r="BJ197" s="13"/>
      <c r="BK197" s="14"/>
      <c r="BL197" s="14"/>
    </row>
    <row r="198" s="3" customFormat="1" ht="12.75" customHeight="1" hidden="1">
      <c r="D198" s="109"/>
      <c r="E198" s="109"/>
      <c r="F198" s="109"/>
      <c r="G198" s="109"/>
      <c r="H198" s="77">
        <v>91</v>
      </c>
      <c r="I198" s="77" cm="1">
        <f t="array" ref="I198">I197+(I202-I197)/5</f>
        <v>1.6966</v>
      </c>
      <c r="J198" s="80" cm="1">
        <f t="array" ref="J198">J197+(J202-J197)/5</f>
        <v>1.6652</v>
      </c>
      <c r="K198" s="81" cm="1">
        <f t="array" ref="K198">K197+(K202-K197)/5</f>
        <v>1.6328</v>
      </c>
      <c r="L198" s="19"/>
      <c r="M198" s="81">
        <v>98</v>
      </c>
      <c r="N198" s="81" cm="1">
        <f t="array" ref="N198">N195+3*(N200-N195)/5</f>
        <v>0.99</v>
      </c>
      <c r="O198" s="19"/>
      <c r="P198" s="10"/>
      <c r="Q198" s="11"/>
      <c r="R198" s="12"/>
      <c r="S198" s="13"/>
      <c r="T198" s="13"/>
      <c r="U198" s="13"/>
      <c r="V198" s="13"/>
      <c r="W198" s="13"/>
      <c r="X198" s="13"/>
      <c r="Y198" s="13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2"/>
      <c r="AY198" s="12"/>
      <c r="AZ198" s="12"/>
      <c r="BA198" s="12"/>
      <c r="BB198" s="12"/>
      <c r="BC198" s="12"/>
      <c r="BD198" s="12"/>
      <c r="BE198" s="13"/>
      <c r="BF198" s="13"/>
      <c r="BG198" s="14"/>
      <c r="BH198" s="14"/>
      <c r="BI198" s="13"/>
      <c r="BJ198" s="13"/>
      <c r="BK198" s="14"/>
      <c r="BL198" s="14"/>
    </row>
    <row r="199" s="3" customFormat="1" ht="12.75" customHeight="1" hidden="1">
      <c r="D199" s="109"/>
      <c r="E199" s="109"/>
      <c r="F199" s="109"/>
      <c r="G199" s="109"/>
      <c r="H199" s="77">
        <v>92</v>
      </c>
      <c r="I199" s="77" cm="1">
        <f t="array" ref="I199">I197+2*(I202-I197)/5</f>
        <v>1.7202</v>
      </c>
      <c r="J199" s="80" cm="1">
        <f t="array" ref="J199">J197+2*(J202-J197)/5</f>
        <v>1.6884</v>
      </c>
      <c r="K199" s="81" cm="1">
        <f t="array" ref="K199">K197+2*(K202-K197)/5</f>
        <v>1.6556</v>
      </c>
      <c r="L199" s="19"/>
      <c r="M199" s="81">
        <v>99</v>
      </c>
      <c r="N199" s="81" cm="1">
        <f t="array" ref="N199">N195+4*(N200-N195)/5</f>
        <v>0.995</v>
      </c>
      <c r="O199" s="19"/>
      <c r="P199" s="10"/>
      <c r="Q199" s="11"/>
      <c r="R199" s="12"/>
      <c r="S199" s="13"/>
      <c r="T199" s="13"/>
      <c r="U199" s="13"/>
      <c r="V199" s="13"/>
      <c r="W199" s="13"/>
      <c r="X199" s="13"/>
      <c r="Y199" s="13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12"/>
      <c r="AY199" s="12"/>
      <c r="AZ199" s="12"/>
      <c r="BA199" s="12"/>
      <c r="BB199" s="12"/>
      <c r="BC199" s="12"/>
      <c r="BD199" s="12"/>
      <c r="BE199" s="13"/>
      <c r="BF199" s="13"/>
      <c r="BG199" s="14"/>
      <c r="BH199" s="14"/>
      <c r="BI199" s="13"/>
      <c r="BJ199" s="13"/>
      <c r="BK199" s="14"/>
      <c r="BL199" s="14"/>
    </row>
    <row r="200" s="3" customFormat="1" ht="12.75" customHeight="1" hidden="1">
      <c r="D200" s="109"/>
      <c r="E200" s="109"/>
      <c r="F200" s="109"/>
      <c r="G200" s="109"/>
      <c r="H200" s="77">
        <v>93</v>
      </c>
      <c r="I200" s="77" cm="1">
        <f t="array" ref="I200">I197+3*(I202-I197)/5</f>
        <v>1.7438</v>
      </c>
      <c r="J200" s="80" cm="1">
        <f t="array" ref="J200">J197+3*(J202-J197)/5</f>
        <v>1.7116</v>
      </c>
      <c r="K200" s="81" cm="1">
        <f t="array" ref="K200">K197+3*(K202-K197)/5</f>
        <v>1.6784</v>
      </c>
      <c r="L200" s="19"/>
      <c r="M200" s="81">
        <v>100</v>
      </c>
      <c r="N200" s="81">
        <v>1</v>
      </c>
      <c r="O200" s="19"/>
      <c r="P200" s="10"/>
      <c r="Q200" s="11"/>
      <c r="R200" s="12"/>
      <c r="S200" s="13"/>
      <c r="T200" s="13"/>
      <c r="U200" s="13"/>
      <c r="V200" s="13"/>
      <c r="W200" s="13"/>
      <c r="X200" s="13"/>
      <c r="Y200" s="13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  <c r="BA200" s="12"/>
      <c r="BB200" s="12"/>
      <c r="BC200" s="12"/>
      <c r="BD200" s="12"/>
      <c r="BE200" s="13"/>
      <c r="BF200" s="13"/>
      <c r="BG200" s="14"/>
      <c r="BH200" s="14"/>
      <c r="BI200" s="13"/>
      <c r="BJ200" s="13"/>
      <c r="BK200" s="14"/>
      <c r="BL200" s="14"/>
    </row>
    <row r="201" s="3" customFormat="1" ht="12.75" customHeight="1" hidden="1">
      <c r="D201" s="109"/>
      <c r="E201" s="109"/>
      <c r="F201" s="109"/>
      <c r="G201" s="109"/>
      <c r="H201" s="77">
        <v>94</v>
      </c>
      <c r="I201" s="77" cm="1">
        <f t="array" ref="I201">I197+4*(I202-I197)/5</f>
        <v>1.7674</v>
      </c>
      <c r="J201" s="80" cm="1">
        <f t="array" ref="J201">J197+4*(J202-J197)/5</f>
        <v>1.7348</v>
      </c>
      <c r="K201" s="81" cm="1">
        <f t="array" ref="K201">K197+4*(K202-K197)/5</f>
        <v>1.7012</v>
      </c>
      <c r="L201" s="19"/>
      <c r="M201" s="81">
        <v>101</v>
      </c>
      <c r="N201" s="81" cm="1">
        <f t="array" ref="N201">N200+(N205-N200)/5</f>
        <v>1.0056</v>
      </c>
      <c r="O201" s="19"/>
      <c r="P201" s="10"/>
      <c r="Q201" s="11"/>
      <c r="R201" s="12"/>
      <c r="S201" s="13"/>
      <c r="T201" s="13"/>
      <c r="U201" s="13"/>
      <c r="V201" s="13"/>
      <c r="W201" s="13"/>
      <c r="X201" s="13"/>
      <c r="Y201" s="13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12"/>
      <c r="AY201" s="12"/>
      <c r="AZ201" s="12"/>
      <c r="BA201" s="12"/>
      <c r="BB201" s="12"/>
      <c r="BC201" s="12"/>
      <c r="BD201" s="12"/>
      <c r="BE201" s="13"/>
      <c r="BF201" s="13"/>
      <c r="BG201" s="14"/>
      <c r="BH201" s="14"/>
      <c r="BI201" s="13"/>
      <c r="BJ201" s="13"/>
      <c r="BK201" s="14"/>
      <c r="BL201" s="14"/>
    </row>
    <row r="202" s="3" customFormat="1" ht="12.75" customHeight="1" hidden="1">
      <c r="D202" s="109"/>
      <c r="E202" s="109"/>
      <c r="F202" s="109"/>
      <c r="G202" s="109"/>
      <c r="H202" s="77">
        <v>95</v>
      </c>
      <c r="I202" s="77">
        <v>1.791</v>
      </c>
      <c r="J202" s="80">
        <v>1.758</v>
      </c>
      <c r="K202" s="81">
        <v>1.724</v>
      </c>
      <c r="L202" s="19"/>
      <c r="M202" s="81">
        <v>102</v>
      </c>
      <c r="N202" s="81" cm="1">
        <f t="array" ref="N202">N200+2*(N205-N200)/5</f>
        <v>1.0112</v>
      </c>
      <c r="O202" s="19"/>
      <c r="P202" s="10"/>
      <c r="Q202" s="11"/>
      <c r="R202" s="12"/>
      <c r="S202" s="13"/>
      <c r="T202" s="13"/>
      <c r="U202" s="13"/>
      <c r="V202" s="13"/>
      <c r="W202" s="13"/>
      <c r="X202" s="13"/>
      <c r="Y202" s="13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  <c r="BA202" s="12"/>
      <c r="BB202" s="12"/>
      <c r="BC202" s="12"/>
      <c r="BD202" s="12"/>
      <c r="BE202" s="13"/>
      <c r="BF202" s="13"/>
      <c r="BG202" s="14"/>
      <c r="BH202" s="14"/>
      <c r="BI202" s="13"/>
      <c r="BJ202" s="13"/>
      <c r="BK202" s="14"/>
      <c r="BL202" s="14"/>
    </row>
    <row r="203" s="3" customFormat="1" ht="12.75" customHeight="1" hidden="1">
      <c r="D203" s="109"/>
      <c r="E203" s="109"/>
      <c r="F203" s="109"/>
      <c r="G203" s="109"/>
      <c r="H203" s="77">
        <v>96</v>
      </c>
      <c r="I203" s="77" cm="1">
        <f t="array" ref="I203">I202+(I207-I202)/5</f>
        <v>1.8148</v>
      </c>
      <c r="J203" s="80" cm="1">
        <f t="array" ref="J203">J202+(J207-J202)/5</f>
        <v>1.7814</v>
      </c>
      <c r="K203" s="81" cm="1">
        <f t="array" ref="K203">K202+(K207-K202)/5</f>
        <v>1.747</v>
      </c>
      <c r="L203" s="19"/>
      <c r="M203" s="81">
        <v>103</v>
      </c>
      <c r="N203" s="81" cm="1">
        <f t="array" ref="N203">N200+3*(N205-N200)/5</f>
        <v>1.0168</v>
      </c>
      <c r="O203" s="19"/>
      <c r="P203" s="10"/>
      <c r="Q203" s="11"/>
      <c r="R203" s="12"/>
      <c r="S203" s="13"/>
      <c r="T203" s="13"/>
      <c r="U203" s="13"/>
      <c r="V203" s="13"/>
      <c r="W203" s="13"/>
      <c r="X203" s="13"/>
      <c r="Y203" s="13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  <c r="BA203" s="12"/>
      <c r="BB203" s="12"/>
      <c r="BC203" s="12"/>
      <c r="BD203" s="12"/>
      <c r="BE203" s="13"/>
      <c r="BF203" s="13"/>
      <c r="BG203" s="14"/>
      <c r="BH203" s="14"/>
      <c r="BI203" s="13"/>
      <c r="BJ203" s="13"/>
      <c r="BK203" s="14"/>
      <c r="BL203" s="14"/>
    </row>
    <row r="204" s="3" customFormat="1" ht="12.75" customHeight="1" hidden="1">
      <c r="D204" s="109"/>
      <c r="E204" s="109"/>
      <c r="F204" s="109"/>
      <c r="G204" s="109"/>
      <c r="H204" s="77">
        <v>97</v>
      </c>
      <c r="I204" s="77" cm="1">
        <f t="array" ref="I204">I202+2*(I207-I202)/5</f>
        <v>1.8386</v>
      </c>
      <c r="J204" s="80" cm="1">
        <f t="array" ref="J204">J202+2*(J207-J202)/5</f>
        <v>1.8048</v>
      </c>
      <c r="K204" s="81" cm="1">
        <f t="array" ref="K204">K202+2*(K207-K202)/5</f>
        <v>1.77</v>
      </c>
      <c r="L204" s="19"/>
      <c r="M204" s="81">
        <v>104</v>
      </c>
      <c r="N204" s="81" cm="1">
        <f t="array" ref="N204">N200+4*(N205-N200)/5</f>
        <v>1.0224</v>
      </c>
      <c r="O204" s="19"/>
      <c r="P204" s="10"/>
      <c r="Q204" s="11"/>
      <c r="R204" s="12"/>
      <c r="S204" s="13"/>
      <c r="T204" s="13"/>
      <c r="U204" s="13"/>
      <c r="V204" s="13"/>
      <c r="W204" s="13"/>
      <c r="X204" s="13"/>
      <c r="Y204" s="13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  <c r="BA204" s="12"/>
      <c r="BB204" s="12"/>
      <c r="BC204" s="12"/>
      <c r="BD204" s="12"/>
      <c r="BE204" s="13"/>
      <c r="BF204" s="13"/>
      <c r="BG204" s="14"/>
      <c r="BH204" s="14"/>
      <c r="BI204" s="13"/>
      <c r="BJ204" s="13"/>
      <c r="BK204" s="14"/>
      <c r="BL204" s="14"/>
    </row>
    <row r="205" s="3" customFormat="1" ht="12.75" customHeight="1" hidden="1">
      <c r="D205" s="109"/>
      <c r="E205" s="109"/>
      <c r="F205" s="109"/>
      <c r="G205" s="109"/>
      <c r="H205" s="77">
        <v>98</v>
      </c>
      <c r="I205" s="77" cm="1">
        <f t="array" ref="I205">I202+3*(I207-I202)/5</f>
        <v>1.8624</v>
      </c>
      <c r="J205" s="80" cm="1">
        <f t="array" ref="J205">J202+3*(J207-J202)/5</f>
        <v>1.8282</v>
      </c>
      <c r="K205" s="81" cm="1">
        <f t="array" ref="K205">K202+3*(K207-K202)/5</f>
        <v>1.793</v>
      </c>
      <c r="L205" s="19"/>
      <c r="M205" s="81">
        <v>105</v>
      </c>
      <c r="N205" s="81">
        <v>1.028</v>
      </c>
      <c r="O205" s="19"/>
      <c r="P205" s="10"/>
      <c r="Q205" s="11"/>
      <c r="R205" s="12"/>
      <c r="S205" s="13"/>
      <c r="T205" s="13"/>
      <c r="U205" s="13"/>
      <c r="V205" s="13"/>
      <c r="W205" s="13"/>
      <c r="X205" s="13"/>
      <c r="Y205" s="13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12"/>
      <c r="AY205" s="12"/>
      <c r="AZ205" s="12"/>
      <c r="BA205" s="12"/>
      <c r="BB205" s="12"/>
      <c r="BC205" s="12"/>
      <c r="BD205" s="12"/>
      <c r="BE205" s="13"/>
      <c r="BF205" s="13"/>
      <c r="BG205" s="14"/>
      <c r="BH205" s="14"/>
      <c r="BI205" s="13"/>
      <c r="BJ205" s="13"/>
      <c r="BK205" s="14"/>
      <c r="BL205" s="14"/>
    </row>
    <row r="206" s="3" customFormat="1" ht="12.75" customHeight="1" hidden="1">
      <c r="D206" s="109"/>
      <c r="E206" s="109"/>
      <c r="F206" s="109"/>
      <c r="G206" s="109"/>
      <c r="H206" s="77">
        <v>99</v>
      </c>
      <c r="I206" s="77" cm="1">
        <f t="array" ref="I206">I202+4*(I207-I202)/5</f>
        <v>1.8862</v>
      </c>
      <c r="J206" s="80" cm="1">
        <f t="array" ref="J206">J202+4*(J207-J202)/5</f>
        <v>1.8516</v>
      </c>
      <c r="K206" s="81" cm="1">
        <f t="array" ref="K206">K202+4*(K207-K202)/5</f>
        <v>1.816</v>
      </c>
      <c r="L206" s="19"/>
      <c r="M206" s="81">
        <v>106</v>
      </c>
      <c r="N206" s="81" cm="1">
        <f t="array" ref="N206">N205+(N210-N205)/5</f>
        <v>1.033</v>
      </c>
      <c r="O206" s="19"/>
      <c r="P206" s="10"/>
      <c r="Q206" s="11"/>
      <c r="R206" s="12"/>
      <c r="S206" s="13"/>
      <c r="T206" s="13"/>
      <c r="U206" s="13"/>
      <c r="V206" s="13"/>
      <c r="W206" s="13"/>
      <c r="X206" s="13"/>
      <c r="Y206" s="13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  <c r="BA206" s="12"/>
      <c r="BB206" s="12"/>
      <c r="BC206" s="12"/>
      <c r="BD206" s="12"/>
      <c r="BE206" s="13"/>
      <c r="BF206" s="13"/>
      <c r="BG206" s="14"/>
      <c r="BH206" s="14"/>
      <c r="BI206" s="13"/>
      <c r="BJ206" s="13"/>
      <c r="BK206" s="14"/>
      <c r="BL206" s="14"/>
    </row>
    <row r="207" s="3" customFormat="1" ht="12.75" customHeight="1" hidden="1">
      <c r="D207" s="109"/>
      <c r="E207" s="109"/>
      <c r="F207" s="109"/>
      <c r="G207" s="109"/>
      <c r="H207" s="77">
        <v>100</v>
      </c>
      <c r="I207" s="77">
        <v>1.91</v>
      </c>
      <c r="J207" s="80">
        <v>1.875</v>
      </c>
      <c r="K207" s="81">
        <v>1.839</v>
      </c>
      <c r="L207" s="19"/>
      <c r="M207" s="81">
        <v>107</v>
      </c>
      <c r="N207" s="81" cm="1">
        <f t="array" ref="N207">N205+2*(N210-N205)/5</f>
        <v>1.038</v>
      </c>
      <c r="O207" s="19"/>
      <c r="P207" s="10"/>
      <c r="Q207" s="11"/>
      <c r="R207" s="12"/>
      <c r="S207" s="13"/>
      <c r="T207" s="13"/>
      <c r="U207" s="13"/>
      <c r="V207" s="13"/>
      <c r="W207" s="13"/>
      <c r="X207" s="13"/>
      <c r="Y207" s="13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2"/>
      <c r="AY207" s="12"/>
      <c r="AZ207" s="12"/>
      <c r="BA207" s="12"/>
      <c r="BB207" s="12"/>
      <c r="BC207" s="12"/>
      <c r="BD207" s="12"/>
      <c r="BE207" s="13"/>
      <c r="BF207" s="13"/>
      <c r="BG207" s="14"/>
      <c r="BH207" s="14"/>
      <c r="BI207" s="13"/>
      <c r="BJ207" s="13"/>
      <c r="BK207" s="14"/>
      <c r="BL207" s="14"/>
    </row>
    <row r="208" s="3" customFormat="1" ht="12.75" customHeight="1" hidden="1">
      <c r="D208" s="109"/>
      <c r="E208" s="109"/>
      <c r="F208" s="109"/>
      <c r="G208" s="109"/>
      <c r="H208" s="77">
        <v>101</v>
      </c>
      <c r="I208" s="77" cm="1">
        <f t="array" ref="I208">I207+(I212-I207)/5</f>
        <v>1.9336</v>
      </c>
      <c r="J208" s="80" cm="1">
        <f t="array" ref="J208">J207+(J212-J207)/5</f>
        <v>1.8982</v>
      </c>
      <c r="K208" s="81" cm="1">
        <f t="array" ref="K208">K207+(K212-K207)/5</f>
        <v>1.862</v>
      </c>
      <c r="L208" s="19"/>
      <c r="M208" s="81">
        <v>108</v>
      </c>
      <c r="N208" s="81" cm="1">
        <f t="array" ref="N208">N205+3*(N210-N205)/5</f>
        <v>1.043</v>
      </c>
      <c r="O208" s="19"/>
      <c r="P208" s="10"/>
      <c r="Q208" s="11"/>
      <c r="R208" s="12"/>
      <c r="S208" s="13"/>
      <c r="T208" s="13"/>
      <c r="U208" s="13"/>
      <c r="V208" s="13"/>
      <c r="W208" s="13"/>
      <c r="X208" s="13"/>
      <c r="Y208" s="13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  <c r="BA208" s="12"/>
      <c r="BB208" s="12"/>
      <c r="BC208" s="12"/>
      <c r="BD208" s="12"/>
      <c r="BE208" s="13"/>
      <c r="BF208" s="13"/>
      <c r="BG208" s="14"/>
      <c r="BH208" s="14"/>
      <c r="BI208" s="13"/>
      <c r="BJ208" s="13"/>
      <c r="BK208" s="14"/>
      <c r="BL208" s="14"/>
    </row>
    <row r="209" s="3" customFormat="1" ht="12.75" customHeight="1" hidden="1">
      <c r="D209" s="109"/>
      <c r="E209" s="109"/>
      <c r="F209" s="109"/>
      <c r="G209" s="109"/>
      <c r="H209" s="77">
        <v>102</v>
      </c>
      <c r="I209" s="77" cm="1">
        <f t="array" ref="I209">I207+2*(I212-I207)/5</f>
        <v>1.9572</v>
      </c>
      <c r="J209" s="80" cm="1">
        <f t="array" ref="J209">J207+2*(J212-J207)/5</f>
        <v>1.9214</v>
      </c>
      <c r="K209" s="81" cm="1">
        <f t="array" ref="K209">K207+2*(K212-K207)/5</f>
        <v>1.885</v>
      </c>
      <c r="L209" s="19"/>
      <c r="M209" s="81">
        <v>109</v>
      </c>
      <c r="N209" s="81" cm="1">
        <f t="array" ref="N209">N205+4*(N210-N205)/5</f>
        <v>1.048</v>
      </c>
      <c r="O209" s="19"/>
      <c r="P209" s="10"/>
      <c r="Q209" s="11"/>
      <c r="R209" s="12"/>
      <c r="S209" s="13"/>
      <c r="T209" s="13"/>
      <c r="U209" s="13"/>
      <c r="V209" s="13"/>
      <c r="W209" s="13"/>
      <c r="X209" s="13"/>
      <c r="Y209" s="13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  <c r="BA209" s="12"/>
      <c r="BB209" s="12"/>
      <c r="BC209" s="12"/>
      <c r="BD209" s="12"/>
      <c r="BE209" s="13"/>
      <c r="BF209" s="13"/>
      <c r="BG209" s="14"/>
      <c r="BH209" s="14"/>
      <c r="BI209" s="13"/>
      <c r="BJ209" s="13"/>
      <c r="BK209" s="14"/>
      <c r="BL209" s="14"/>
    </row>
    <row r="210" s="3" customFormat="1" ht="12.75" customHeight="1" hidden="1">
      <c r="D210" s="109"/>
      <c r="E210" s="109"/>
      <c r="F210" s="109"/>
      <c r="G210" s="109"/>
      <c r="H210" s="77">
        <v>103</v>
      </c>
      <c r="I210" s="77" cm="1">
        <f t="array" ref="I210">I207+3*(I212-I207)/5</f>
        <v>1.9808</v>
      </c>
      <c r="J210" s="80" cm="1">
        <f t="array" ref="J210">J207+3*(J212-J207)/5</f>
        <v>1.9446</v>
      </c>
      <c r="K210" s="81" cm="1">
        <f t="array" ref="K210">K207+3*(K212-K207)/5</f>
        <v>1.908</v>
      </c>
      <c r="L210" s="19"/>
      <c r="M210" s="81">
        <v>110</v>
      </c>
      <c r="N210" s="81">
        <v>1.053</v>
      </c>
      <c r="O210" s="19"/>
      <c r="P210" s="10"/>
      <c r="Q210" s="11"/>
      <c r="R210" s="12"/>
      <c r="S210" s="13"/>
      <c r="T210" s="13"/>
      <c r="U210" s="13"/>
      <c r="V210" s="13"/>
      <c r="W210" s="13"/>
      <c r="X210" s="13"/>
      <c r="Y210" s="13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12"/>
      <c r="AY210" s="12"/>
      <c r="AZ210" s="12"/>
      <c r="BA210" s="12"/>
      <c r="BB210" s="12"/>
      <c r="BC210" s="12"/>
      <c r="BD210" s="12"/>
      <c r="BE210" s="13"/>
      <c r="BF210" s="13"/>
      <c r="BG210" s="14"/>
      <c r="BH210" s="14"/>
      <c r="BI210" s="13"/>
      <c r="BJ210" s="13"/>
      <c r="BK210" s="14"/>
      <c r="BL210" s="14"/>
    </row>
    <row r="211" s="3" customFormat="1" ht="12.75" customHeight="1" hidden="1">
      <c r="D211" s="109"/>
      <c r="E211" s="109"/>
      <c r="F211" s="109"/>
      <c r="G211" s="109"/>
      <c r="H211" s="77">
        <v>104</v>
      </c>
      <c r="I211" s="77" cm="1">
        <f t="array" ref="I211">I207+4*(I212-I207)/5</f>
        <v>2.0044</v>
      </c>
      <c r="J211" s="80" cm="1">
        <f t="array" ref="J211">J207+4*(J212-J207)/5</f>
        <v>1.9678</v>
      </c>
      <c r="K211" s="81" cm="1">
        <f t="array" ref="K211">K207+4*(K212-K207)/5</f>
        <v>1.931</v>
      </c>
      <c r="L211" s="19"/>
      <c r="M211" s="81">
        <v>111</v>
      </c>
      <c r="N211" s="81" cm="1">
        <f t="array" ref="N211">N210+(N215-N210)/5</f>
        <v>1.0576</v>
      </c>
      <c r="O211" s="19"/>
      <c r="P211" s="10"/>
      <c r="Q211" s="11"/>
      <c r="R211" s="12"/>
      <c r="S211" s="13"/>
      <c r="T211" s="13"/>
      <c r="U211" s="13"/>
      <c r="V211" s="13"/>
      <c r="W211" s="13"/>
      <c r="X211" s="13"/>
      <c r="Y211" s="13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  <c r="BA211" s="12"/>
      <c r="BB211" s="12"/>
      <c r="BC211" s="12"/>
      <c r="BD211" s="12"/>
      <c r="BE211" s="13"/>
      <c r="BF211" s="13"/>
      <c r="BG211" s="14"/>
      <c r="BH211" s="14"/>
      <c r="BI211" s="13"/>
      <c r="BJ211" s="13"/>
      <c r="BK211" s="14"/>
      <c r="BL211" s="14"/>
    </row>
    <row r="212" s="3" customFormat="1" ht="12.75" customHeight="1" hidden="1">
      <c r="D212" s="109"/>
      <c r="E212" s="109"/>
      <c r="F212" s="109"/>
      <c r="G212" s="109"/>
      <c r="H212" s="77">
        <v>105</v>
      </c>
      <c r="I212" s="77">
        <v>2.028</v>
      </c>
      <c r="J212" s="80">
        <v>1.991</v>
      </c>
      <c r="K212" s="81">
        <v>1.954</v>
      </c>
      <c r="L212" s="19"/>
      <c r="M212" s="81">
        <v>112</v>
      </c>
      <c r="N212" s="81" cm="1">
        <f t="array" ref="N212">N210+2*(N215-N210)/5</f>
        <v>1.0622</v>
      </c>
      <c r="O212" s="19"/>
      <c r="P212" s="10"/>
      <c r="Q212" s="11"/>
      <c r="R212" s="12"/>
      <c r="S212" s="13"/>
      <c r="T212" s="13"/>
      <c r="U212" s="13"/>
      <c r="V212" s="13"/>
      <c r="W212" s="13"/>
      <c r="X212" s="13"/>
      <c r="Y212" s="13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2"/>
      <c r="AY212" s="12"/>
      <c r="AZ212" s="12"/>
      <c r="BA212" s="12"/>
      <c r="BB212" s="12"/>
      <c r="BC212" s="12"/>
      <c r="BD212" s="12"/>
      <c r="BE212" s="13"/>
      <c r="BF212" s="13"/>
      <c r="BG212" s="14"/>
      <c r="BH212" s="14"/>
      <c r="BI212" s="13"/>
      <c r="BJ212" s="13"/>
      <c r="BK212" s="14"/>
      <c r="BL212" s="14"/>
    </row>
    <row r="213" s="3" customFormat="1" ht="12.75" customHeight="1" hidden="1">
      <c r="D213" s="109"/>
      <c r="E213" s="109"/>
      <c r="F213" s="109"/>
      <c r="G213" s="109"/>
      <c r="H213" s="77">
        <v>106</v>
      </c>
      <c r="I213" s="77"/>
      <c r="J213" s="80" cm="1">
        <f t="array" ref="J213">J212+(J217-J212)/5</f>
        <v>2.0144</v>
      </c>
      <c r="K213" s="81" cm="1">
        <f t="array" ref="K213">K212+(K217-K212)/5</f>
        <v>1.977</v>
      </c>
      <c r="L213" s="19"/>
      <c r="M213" s="81">
        <v>113</v>
      </c>
      <c r="N213" s="81" cm="1">
        <f t="array" ref="N213">N210+3*(N215-N210)/5</f>
        <v>1.0668</v>
      </c>
      <c r="O213" s="19"/>
      <c r="P213" s="10"/>
      <c r="Q213" s="11"/>
      <c r="R213" s="12"/>
      <c r="S213" s="13"/>
      <c r="T213" s="13"/>
      <c r="U213" s="13"/>
      <c r="V213" s="13"/>
      <c r="W213" s="13"/>
      <c r="X213" s="13"/>
      <c r="Y213" s="13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12"/>
      <c r="AY213" s="12"/>
      <c r="AZ213" s="12"/>
      <c r="BA213" s="12"/>
      <c r="BB213" s="12"/>
      <c r="BC213" s="12"/>
      <c r="BD213" s="12"/>
      <c r="BE213" s="13"/>
      <c r="BF213" s="13"/>
      <c r="BG213" s="14"/>
      <c r="BH213" s="14"/>
      <c r="BI213" s="13"/>
      <c r="BJ213" s="13"/>
      <c r="BK213" s="14"/>
      <c r="BL213" s="14"/>
    </row>
    <row r="214" s="3" customFormat="1" ht="12.75" customHeight="1" hidden="1">
      <c r="D214" s="109"/>
      <c r="E214" s="109"/>
      <c r="F214" s="109"/>
      <c r="G214" s="109"/>
      <c r="H214" s="77">
        <v>107</v>
      </c>
      <c r="I214" s="77"/>
      <c r="J214" s="80" cm="1">
        <f t="array" ref="J214">J212+2*(J217-J212)/5</f>
        <v>2.0378</v>
      </c>
      <c r="K214" s="81" cm="1">
        <f t="array" ref="K214">K212+2*(K217-K212)/5</f>
        <v>2</v>
      </c>
      <c r="L214" s="19"/>
      <c r="M214" s="81">
        <v>114</v>
      </c>
      <c r="N214" s="81" cm="1">
        <f t="array" ref="N214">N210+4*(N215-N210)/5</f>
        <v>1.0714</v>
      </c>
      <c r="O214" s="19"/>
      <c r="P214" s="10"/>
      <c r="Q214" s="11"/>
      <c r="R214" s="12"/>
      <c r="S214" s="13"/>
      <c r="T214" s="13"/>
      <c r="U214" s="13"/>
      <c r="V214" s="13"/>
      <c r="W214" s="13"/>
      <c r="X214" s="13"/>
      <c r="Y214" s="13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12"/>
      <c r="AY214" s="12"/>
      <c r="AZ214" s="12"/>
      <c r="BA214" s="12"/>
      <c r="BB214" s="12"/>
      <c r="BC214" s="12"/>
      <c r="BD214" s="12"/>
      <c r="BE214" s="13"/>
      <c r="BF214" s="13"/>
      <c r="BG214" s="14"/>
      <c r="BH214" s="14"/>
      <c r="BI214" s="13"/>
      <c r="BJ214" s="13"/>
      <c r="BK214" s="14"/>
      <c r="BL214" s="14"/>
    </row>
    <row r="215" s="3" customFormat="1" ht="12.75" customHeight="1" hidden="1">
      <c r="D215" s="109"/>
      <c r="E215" s="109"/>
      <c r="F215" s="109"/>
      <c r="G215" s="109"/>
      <c r="H215" s="77">
        <v>108</v>
      </c>
      <c r="I215" s="77"/>
      <c r="J215" s="80" cm="1">
        <f t="array" ref="J215">J212+3*(J217-J212)/5</f>
        <v>2.0612</v>
      </c>
      <c r="K215" s="81" cm="1">
        <f t="array" ref="K215">K212+3*(K217-K212)/5</f>
        <v>2.023</v>
      </c>
      <c r="L215" s="19"/>
      <c r="M215" s="81">
        <v>115</v>
      </c>
      <c r="N215" s="81">
        <v>1.076</v>
      </c>
      <c r="O215" s="19"/>
      <c r="P215" s="10"/>
      <c r="Q215" s="11"/>
      <c r="R215" s="12"/>
      <c r="S215" s="13"/>
      <c r="T215" s="13"/>
      <c r="U215" s="13"/>
      <c r="V215" s="13"/>
      <c r="W215" s="13"/>
      <c r="X215" s="13"/>
      <c r="Y215" s="13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  <c r="BA215" s="12"/>
      <c r="BB215" s="12"/>
      <c r="BC215" s="12"/>
      <c r="BD215" s="12"/>
      <c r="BE215" s="13"/>
      <c r="BF215" s="13"/>
      <c r="BG215" s="14"/>
      <c r="BH215" s="14"/>
      <c r="BI215" s="13"/>
      <c r="BJ215" s="13"/>
      <c r="BK215" s="14"/>
      <c r="BL215" s="14"/>
    </row>
    <row r="216" s="3" customFormat="1" ht="12.75" customHeight="1" hidden="1">
      <c r="D216" s="109"/>
      <c r="E216" s="109"/>
      <c r="F216" s="109"/>
      <c r="G216" s="109"/>
      <c r="H216" s="77">
        <v>109</v>
      </c>
      <c r="I216" s="77"/>
      <c r="J216" s="80" cm="1">
        <f t="array" ref="J216">J212+4*(J217-J212)/5</f>
        <v>2.0846</v>
      </c>
      <c r="K216" s="81" cm="1">
        <f t="array" ref="K216">K212+4*(K217-K212)/5</f>
        <v>2.046</v>
      </c>
      <c r="L216" s="19"/>
      <c r="M216" s="81">
        <v>116</v>
      </c>
      <c r="N216" s="81" cm="1">
        <f t="array" ref="N216">N215+(N220-N215)/5</f>
        <v>1.0808</v>
      </c>
      <c r="O216" s="19"/>
      <c r="P216" s="10"/>
      <c r="Q216" s="11"/>
      <c r="R216" s="12"/>
      <c r="S216" s="13"/>
      <c r="T216" s="13"/>
      <c r="U216" s="13"/>
      <c r="V216" s="13"/>
      <c r="W216" s="13"/>
      <c r="X216" s="13"/>
      <c r="Y216" s="13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12"/>
      <c r="AZ216" s="12"/>
      <c r="BA216" s="12"/>
      <c r="BB216" s="12"/>
      <c r="BC216" s="12"/>
      <c r="BD216" s="12"/>
      <c r="BE216" s="13"/>
      <c r="BF216" s="13"/>
      <c r="BG216" s="14"/>
      <c r="BH216" s="14"/>
      <c r="BI216" s="13"/>
      <c r="BJ216" s="13"/>
      <c r="BK216" s="14"/>
      <c r="BL216" s="14"/>
    </row>
    <row r="217" s="3" customFormat="1" ht="12.75" customHeight="1" hidden="1">
      <c r="D217" s="109"/>
      <c r="E217" s="109"/>
      <c r="F217" s="109"/>
      <c r="G217" s="109"/>
      <c r="H217" s="77">
        <v>110</v>
      </c>
      <c r="I217" s="77"/>
      <c r="J217" s="80">
        <v>2.108</v>
      </c>
      <c r="K217" s="81">
        <v>2.069</v>
      </c>
      <c r="L217" s="19"/>
      <c r="M217" s="81">
        <v>117</v>
      </c>
      <c r="N217" s="81" cm="1">
        <f t="array" ref="N217">N215+2*(N220-N215)/5</f>
        <v>1.0856</v>
      </c>
      <c r="O217" s="19"/>
      <c r="P217" s="10"/>
      <c r="Q217" s="11"/>
      <c r="R217" s="12"/>
      <c r="S217" s="13"/>
      <c r="T217" s="13"/>
      <c r="U217" s="13"/>
      <c r="V217" s="13"/>
      <c r="W217" s="13"/>
      <c r="X217" s="13"/>
      <c r="Y217" s="13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  <c r="BA217" s="12"/>
      <c r="BB217" s="12"/>
      <c r="BC217" s="12"/>
      <c r="BD217" s="12"/>
      <c r="BE217" s="13"/>
      <c r="BF217" s="13"/>
      <c r="BG217" s="14"/>
      <c r="BH217" s="14"/>
      <c r="BI217" s="13"/>
      <c r="BJ217" s="13"/>
      <c r="BK217" s="14"/>
      <c r="BL217" s="14"/>
    </row>
    <row r="218" s="3" customFormat="1" ht="12.75" customHeight="1" hidden="1">
      <c r="D218" s="109"/>
      <c r="E218" s="109"/>
      <c r="F218" s="109"/>
      <c r="G218" s="109"/>
      <c r="H218" s="77">
        <v>111</v>
      </c>
      <c r="I218" s="77"/>
      <c r="J218" s="80" cm="1">
        <f t="array" ref="J218">J217+(J222-J217)/5</f>
        <v>2.1316</v>
      </c>
      <c r="K218" s="81" cm="1">
        <f t="array" ref="K218">K217+(K222-K217)/5</f>
        <v>2.0922</v>
      </c>
      <c r="L218" s="19"/>
      <c r="M218" s="81">
        <v>118</v>
      </c>
      <c r="N218" s="81" cm="1">
        <f t="array" ref="N218">N215+3*(N220-N215)/5</f>
        <v>1.0904</v>
      </c>
      <c r="O218" s="19"/>
      <c r="P218" s="10"/>
      <c r="Q218" s="11"/>
      <c r="R218" s="12"/>
      <c r="S218" s="13"/>
      <c r="T218" s="13"/>
      <c r="U218" s="13"/>
      <c r="V218" s="13"/>
      <c r="W218" s="13"/>
      <c r="X218" s="13"/>
      <c r="Y218" s="13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12"/>
      <c r="AZ218" s="12"/>
      <c r="BA218" s="12"/>
      <c r="BB218" s="12"/>
      <c r="BC218" s="12"/>
      <c r="BD218" s="12"/>
      <c r="BE218" s="13"/>
      <c r="BF218" s="13"/>
      <c r="BG218" s="14"/>
      <c r="BH218" s="14"/>
      <c r="BI218" s="13"/>
      <c r="BJ218" s="13"/>
      <c r="BK218" s="14"/>
      <c r="BL218" s="14"/>
    </row>
    <row r="219" s="3" customFormat="1" ht="12.75" customHeight="1" hidden="1">
      <c r="D219" s="109"/>
      <c r="E219" s="109"/>
      <c r="F219" s="109"/>
      <c r="G219" s="109"/>
      <c r="H219" s="77">
        <v>112</v>
      </c>
      <c r="I219" s="77"/>
      <c r="J219" s="80" cm="1">
        <f t="array" ref="J219">J217+2*(J222-J217)/5</f>
        <v>2.1552</v>
      </c>
      <c r="K219" s="81" cm="1">
        <f t="array" ref="K219">K217+2*(K222-K217)/5</f>
        <v>2.1154</v>
      </c>
      <c r="L219" s="19"/>
      <c r="M219" s="81">
        <v>119</v>
      </c>
      <c r="N219" s="81" cm="1">
        <f t="array" ref="N219">N215+4*(N220-N215)/5</f>
        <v>1.0952</v>
      </c>
      <c r="O219" s="19"/>
      <c r="P219" s="10"/>
      <c r="Q219" s="11"/>
      <c r="R219" s="12"/>
      <c r="S219" s="13"/>
      <c r="T219" s="13"/>
      <c r="U219" s="13"/>
      <c r="V219" s="13"/>
      <c r="W219" s="13"/>
      <c r="X219" s="13"/>
      <c r="Y219" s="13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2"/>
      <c r="AY219" s="12"/>
      <c r="AZ219" s="12"/>
      <c r="BA219" s="12"/>
      <c r="BB219" s="12"/>
      <c r="BC219" s="12"/>
      <c r="BD219" s="12"/>
      <c r="BE219" s="13"/>
      <c r="BF219" s="13"/>
      <c r="BG219" s="14"/>
      <c r="BH219" s="14"/>
      <c r="BI219" s="13"/>
      <c r="BJ219" s="13"/>
      <c r="BK219" s="14"/>
      <c r="BL219" s="14"/>
    </row>
    <row r="220" s="3" customFormat="1" ht="12.75" customHeight="1" hidden="1">
      <c r="D220" s="109"/>
      <c r="E220" s="109"/>
      <c r="F220" s="109"/>
      <c r="G220" s="109"/>
      <c r="H220" s="77">
        <v>113</v>
      </c>
      <c r="I220" s="77"/>
      <c r="J220" s="80" cm="1">
        <f t="array" ref="J220">J217+3*(J222-J217)/5</f>
        <v>2.1788</v>
      </c>
      <c r="K220" s="81" cm="1">
        <f t="array" ref="K220">K217+3*(K222-K217)/5</f>
        <v>2.1386</v>
      </c>
      <c r="L220" s="19"/>
      <c r="M220" s="81">
        <v>120</v>
      </c>
      <c r="N220" s="81">
        <v>1.1</v>
      </c>
      <c r="O220" s="19"/>
      <c r="P220" s="10"/>
      <c r="Q220" s="11"/>
      <c r="R220" s="12"/>
      <c r="S220" s="13"/>
      <c r="T220" s="13"/>
      <c r="U220" s="13"/>
      <c r="V220" s="13"/>
      <c r="W220" s="13"/>
      <c r="X220" s="13"/>
      <c r="Y220" s="13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12"/>
      <c r="AZ220" s="12"/>
      <c r="BA220" s="12"/>
      <c r="BB220" s="12"/>
      <c r="BC220" s="12"/>
      <c r="BD220" s="12"/>
      <c r="BE220" s="13"/>
      <c r="BF220" s="13"/>
      <c r="BG220" s="14"/>
      <c r="BH220" s="14"/>
      <c r="BI220" s="13"/>
      <c r="BJ220" s="13"/>
      <c r="BK220" s="14"/>
      <c r="BL220" s="14"/>
    </row>
    <row r="221" s="3" customFormat="1" ht="12.75" customHeight="1" hidden="1">
      <c r="D221" s="109"/>
      <c r="E221" s="109"/>
      <c r="F221" s="109"/>
      <c r="G221" s="109"/>
      <c r="H221" s="77">
        <v>114</v>
      </c>
      <c r="I221" s="77"/>
      <c r="J221" s="80" cm="1">
        <f t="array" ref="J221">J217+4*(J222-J217)/5</f>
        <v>2.2024</v>
      </c>
      <c r="K221" s="81" cm="1">
        <f t="array" ref="K221">K217+4*(K222-K217)/5</f>
        <v>2.1618</v>
      </c>
      <c r="L221" s="19"/>
      <c r="M221" s="81">
        <v>121</v>
      </c>
      <c r="N221" s="81" cm="1">
        <f t="array" ref="N221">N220+(N225-N220)/5</f>
        <v>1.104</v>
      </c>
      <c r="O221" s="19"/>
      <c r="P221" s="10"/>
      <c r="Q221" s="11"/>
      <c r="R221" s="12"/>
      <c r="S221" s="13"/>
      <c r="T221" s="13"/>
      <c r="U221" s="13"/>
      <c r="V221" s="13"/>
      <c r="W221" s="13"/>
      <c r="X221" s="13"/>
      <c r="Y221" s="13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12"/>
      <c r="AY221" s="12"/>
      <c r="AZ221" s="12"/>
      <c r="BA221" s="12"/>
      <c r="BB221" s="12"/>
      <c r="BC221" s="12"/>
      <c r="BD221" s="12"/>
      <c r="BE221" s="13"/>
      <c r="BF221" s="13"/>
      <c r="BG221" s="14"/>
      <c r="BH221" s="14"/>
      <c r="BI221" s="13"/>
      <c r="BJ221" s="13"/>
      <c r="BK221" s="14"/>
      <c r="BL221" s="14"/>
    </row>
    <row r="222" s="3" customFormat="1" ht="12.75" customHeight="1" hidden="1">
      <c r="D222" s="109"/>
      <c r="E222" s="109"/>
      <c r="F222" s="109"/>
      <c r="G222" s="109"/>
      <c r="H222" s="77">
        <v>115</v>
      </c>
      <c r="I222" s="77"/>
      <c r="J222" s="80">
        <v>2.226</v>
      </c>
      <c r="K222" s="81">
        <v>2.185</v>
      </c>
      <c r="L222" s="19"/>
      <c r="M222" s="81">
        <v>122</v>
      </c>
      <c r="N222" s="81" cm="1">
        <f t="array" ref="N222">N220+2*(N225-N220)/5</f>
        <v>1.108</v>
      </c>
      <c r="O222" s="19"/>
      <c r="P222" s="10"/>
      <c r="Q222" s="11"/>
      <c r="R222" s="12"/>
      <c r="S222" s="13"/>
      <c r="T222" s="13"/>
      <c r="U222" s="13"/>
      <c r="V222" s="13"/>
      <c r="W222" s="13"/>
      <c r="X222" s="13"/>
      <c r="Y222" s="13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  <c r="BA222" s="12"/>
      <c r="BB222" s="12"/>
      <c r="BC222" s="12"/>
      <c r="BD222" s="12"/>
      <c r="BE222" s="13"/>
      <c r="BF222" s="13"/>
      <c r="BG222" s="14"/>
      <c r="BH222" s="14"/>
      <c r="BI222" s="13"/>
      <c r="BJ222" s="13"/>
      <c r="BK222" s="14"/>
      <c r="BL222" s="14"/>
    </row>
    <row r="223" s="3" customFormat="1" ht="12.75" customHeight="1" hidden="1">
      <c r="D223" s="109"/>
      <c r="E223" s="109"/>
      <c r="F223" s="109"/>
      <c r="G223" s="109"/>
      <c r="H223" s="109"/>
      <c r="I223" s="109"/>
      <c r="J223" s="110"/>
      <c r="K223" s="19"/>
      <c r="L223" s="19"/>
      <c r="M223" s="81">
        <v>123</v>
      </c>
      <c r="N223" s="81" cm="1">
        <f t="array" ref="N223">N220+3*(N225-N220)/5</f>
        <v>1.112</v>
      </c>
      <c r="O223" s="19"/>
      <c r="P223" s="10"/>
      <c r="Q223" s="11"/>
      <c r="R223" s="12"/>
      <c r="S223" s="13"/>
      <c r="T223" s="13"/>
      <c r="U223" s="13"/>
      <c r="V223" s="13"/>
      <c r="W223" s="13"/>
      <c r="X223" s="13"/>
      <c r="Y223" s="13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  <c r="BA223" s="12"/>
      <c r="BB223" s="12"/>
      <c r="BC223" s="12"/>
      <c r="BD223" s="12"/>
      <c r="BE223" s="13"/>
      <c r="BF223" s="13"/>
      <c r="BG223" s="14"/>
      <c r="BH223" s="14"/>
      <c r="BI223" s="13"/>
      <c r="BJ223" s="13"/>
      <c r="BK223" s="14"/>
      <c r="BL223" s="14"/>
    </row>
    <row r="224" s="3" customFormat="1" ht="12.75" customHeight="1" hidden="1">
      <c r="D224" s="109"/>
      <c r="E224" s="109"/>
      <c r="F224" s="109"/>
      <c r="G224" s="109"/>
      <c r="H224" s="109"/>
      <c r="I224" s="109"/>
      <c r="J224" s="110"/>
      <c r="K224" s="19"/>
      <c r="L224" s="19"/>
      <c r="M224" s="81">
        <v>124</v>
      </c>
      <c r="N224" s="81" cm="1">
        <f t="array" ref="N224">N220+4*(N225-N220)/5</f>
        <v>1.116</v>
      </c>
      <c r="O224" s="19"/>
      <c r="P224" s="10"/>
      <c r="Q224" s="11"/>
      <c r="R224" s="12"/>
      <c r="S224" s="13"/>
      <c r="T224" s="13"/>
      <c r="U224" s="13"/>
      <c r="V224" s="13"/>
      <c r="W224" s="13"/>
      <c r="X224" s="13"/>
      <c r="Y224" s="13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12"/>
      <c r="AZ224" s="12"/>
      <c r="BA224" s="12"/>
      <c r="BB224" s="12"/>
      <c r="BC224" s="12"/>
      <c r="BD224" s="12"/>
      <c r="BE224" s="13"/>
      <c r="BF224" s="13"/>
      <c r="BG224" s="14"/>
      <c r="BH224" s="14"/>
      <c r="BI224" s="13"/>
      <c r="BJ224" s="13"/>
      <c r="BK224" s="14"/>
      <c r="BL224" s="14"/>
    </row>
    <row r="225" s="3" customFormat="1" ht="12.75" customHeight="1" hidden="1">
      <c r="D225" s="109"/>
      <c r="E225" s="109"/>
      <c r="F225" s="109"/>
      <c r="G225" s="109"/>
      <c r="H225" s="109"/>
      <c r="I225" s="109"/>
      <c r="J225" s="110"/>
      <c r="K225" s="19"/>
      <c r="L225" s="19"/>
      <c r="M225" s="81">
        <v>125</v>
      </c>
      <c r="N225" s="81">
        <v>1.12</v>
      </c>
      <c r="O225" s="19"/>
      <c r="P225" s="10"/>
      <c r="Q225" s="11"/>
      <c r="R225" s="12"/>
      <c r="S225" s="13"/>
      <c r="T225" s="13"/>
      <c r="U225" s="13"/>
      <c r="V225" s="13"/>
      <c r="W225" s="13"/>
      <c r="X225" s="13"/>
      <c r="Y225" s="13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  <c r="BA225" s="12"/>
      <c r="BB225" s="12"/>
      <c r="BC225" s="12"/>
      <c r="BD225" s="12"/>
      <c r="BE225" s="13"/>
      <c r="BF225" s="13"/>
      <c r="BG225" s="14"/>
      <c r="BH225" s="14"/>
      <c r="BI225" s="13"/>
      <c r="BJ225" s="13"/>
      <c r="BK225" s="14"/>
      <c r="BL225" s="14"/>
    </row>
    <row r="226" s="3" customFormat="1" ht="12.75" customHeight="1" hidden="1">
      <c r="P226" s="10"/>
      <c r="Q226" s="11"/>
      <c r="R226" s="12"/>
      <c r="S226" s="13"/>
      <c r="T226" s="13"/>
      <c r="U226" s="13"/>
      <c r="V226" s="13"/>
      <c r="W226" s="13"/>
      <c r="X226" s="13"/>
      <c r="Y226" s="13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  <c r="BC226" s="12"/>
      <c r="BD226" s="12"/>
      <c r="BE226" s="13"/>
      <c r="BF226" s="13"/>
      <c r="BG226" s="14"/>
      <c r="BH226" s="14"/>
      <c r="BI226" s="13"/>
      <c r="BJ226" s="13"/>
      <c r="BK226" s="14"/>
      <c r="BL226" s="14"/>
    </row>
    <row r="227" s="3" customFormat="1" ht="12.75" customHeight="1" hidden="1">
      <c r="P227" s="10"/>
      <c r="Q227" s="11"/>
      <c r="R227" s="12"/>
      <c r="S227" s="13"/>
      <c r="T227" s="13"/>
      <c r="U227" s="13"/>
      <c r="V227" s="13"/>
      <c r="W227" s="13"/>
      <c r="X227" s="13"/>
      <c r="Y227" s="13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12"/>
      <c r="AZ227" s="12"/>
      <c r="BA227" s="12"/>
      <c r="BB227" s="12"/>
      <c r="BC227" s="12"/>
      <c r="BD227" s="12"/>
      <c r="BE227" s="13"/>
      <c r="BF227" s="13"/>
      <c r="BG227" s="14"/>
      <c r="BH227" s="14"/>
      <c r="BI227" s="13"/>
      <c r="BJ227" s="13"/>
      <c r="BK227" s="14"/>
      <c r="BL227" s="14"/>
    </row>
    <row r="228" s="3" customFormat="1" ht="12.75" customHeight="1" hidden="1">
      <c r="P228" s="10"/>
      <c r="Q228" s="11"/>
      <c r="R228" s="12"/>
      <c r="S228" s="13"/>
      <c r="T228" s="13"/>
      <c r="U228" s="13"/>
      <c r="V228" s="13"/>
      <c r="W228" s="13"/>
      <c r="X228" s="13"/>
      <c r="Y228" s="13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  <c r="BC228" s="12"/>
      <c r="BD228" s="12"/>
      <c r="BE228" s="13"/>
      <c r="BF228" s="13"/>
      <c r="BG228" s="14"/>
      <c r="BH228" s="14"/>
      <c r="BI228" s="13"/>
      <c r="BJ228" s="13"/>
      <c r="BK228" s="14"/>
      <c r="BL228" s="14"/>
    </row>
    <row r="229" s="3" customFormat="1" ht="12.75" customHeight="1" hidden="1">
      <c r="P229" s="10"/>
      <c r="Q229" s="11"/>
      <c r="R229" s="12"/>
      <c r="S229" s="13"/>
      <c r="T229" s="13"/>
      <c r="U229" s="13"/>
      <c r="V229" s="13"/>
      <c r="W229" s="13"/>
      <c r="X229" s="13"/>
      <c r="Y229" s="13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  <c r="BA229" s="12"/>
      <c r="BB229" s="12"/>
      <c r="BC229" s="12"/>
      <c r="BD229" s="12"/>
      <c r="BE229" s="13"/>
      <c r="BF229" s="13"/>
      <c r="BG229" s="14"/>
      <c r="BH229" s="14"/>
      <c r="BI229" s="13"/>
      <c r="BJ229" s="13"/>
      <c r="BK229" s="14"/>
      <c r="BL229" s="14"/>
    </row>
    <row r="230" s="3" customFormat="1" ht="12.75" customHeight="1" hidden="1">
      <c r="P230" s="10"/>
      <c r="Q230" s="11"/>
      <c r="R230" s="12"/>
      <c r="S230" s="13"/>
      <c r="T230" s="13"/>
      <c r="U230" s="13"/>
      <c r="V230" s="13"/>
      <c r="W230" s="13"/>
      <c r="X230" s="13"/>
      <c r="Y230" s="13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  <c r="BA230" s="12"/>
      <c r="BB230" s="12"/>
      <c r="BC230" s="12"/>
      <c r="BD230" s="12"/>
      <c r="BE230" s="13"/>
      <c r="BF230" s="13"/>
      <c r="BG230" s="14"/>
      <c r="BH230" s="14"/>
      <c r="BI230" s="13"/>
      <c r="BJ230" s="13"/>
      <c r="BK230" s="14"/>
      <c r="BL230" s="14"/>
    </row>
    <row r="231" s="3" customFormat="1" ht="12.75" customHeight="1" hidden="1">
      <c r="P231" s="10"/>
      <c r="Q231" s="11"/>
      <c r="R231" s="12"/>
      <c r="S231" s="13"/>
      <c r="T231" s="13"/>
      <c r="U231" s="13"/>
      <c r="V231" s="13"/>
      <c r="W231" s="13"/>
      <c r="X231" s="13"/>
      <c r="Y231" s="13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  <c r="BA231" s="12"/>
      <c r="BB231" s="12"/>
      <c r="BC231" s="12"/>
      <c r="BD231" s="12"/>
      <c r="BE231" s="13"/>
      <c r="BF231" s="13"/>
      <c r="BG231" s="14"/>
      <c r="BH231" s="14"/>
      <c r="BI231" s="13"/>
      <c r="BJ231" s="13"/>
      <c r="BK231" s="14"/>
      <c r="BL231" s="14"/>
    </row>
    <row r="232" s="3" customFormat="1" ht="12.75" customHeight="1" hidden="1">
      <c r="P232" s="10"/>
      <c r="Q232" s="11"/>
      <c r="R232" s="12"/>
      <c r="S232" s="13"/>
      <c r="T232" s="13"/>
      <c r="U232" s="13"/>
      <c r="V232" s="13"/>
      <c r="W232" s="13"/>
      <c r="X232" s="13"/>
      <c r="Y232" s="13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  <c r="BA232" s="12"/>
      <c r="BB232" s="12"/>
      <c r="BC232" s="12"/>
      <c r="BD232" s="12"/>
      <c r="BE232" s="13"/>
      <c r="BF232" s="13"/>
      <c r="BG232" s="14"/>
      <c r="BH232" s="14"/>
      <c r="BI232" s="13"/>
      <c r="BJ232" s="13"/>
      <c r="BK232" s="14"/>
      <c r="BL232" s="14"/>
    </row>
    <row r="233" s="3" customFormat="1" ht="12.75" customHeight="1" hidden="1">
      <c r="P233" s="10"/>
      <c r="Q233" s="11"/>
      <c r="R233" s="12"/>
      <c r="S233" s="13"/>
      <c r="T233" s="13"/>
      <c r="U233" s="13"/>
      <c r="V233" s="13"/>
      <c r="W233" s="13"/>
      <c r="X233" s="13"/>
      <c r="Y233" s="13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12"/>
      <c r="AZ233" s="12"/>
      <c r="BA233" s="12"/>
      <c r="BB233" s="12"/>
      <c r="BC233" s="12"/>
      <c r="BD233" s="12"/>
      <c r="BE233" s="13"/>
      <c r="BF233" s="13"/>
      <c r="BG233" s="14"/>
      <c r="BH233" s="14"/>
      <c r="BI233" s="13"/>
      <c r="BJ233" s="13"/>
      <c r="BK233" s="14"/>
      <c r="BL233" s="14"/>
    </row>
    <row r="234" s="3" customFormat="1" ht="12.75" customHeight="1" hidden="1">
      <c r="P234" s="10"/>
      <c r="Q234" s="11"/>
      <c r="R234" s="12"/>
      <c r="S234" s="13"/>
      <c r="T234" s="13"/>
      <c r="U234" s="13"/>
      <c r="V234" s="13"/>
      <c r="W234" s="13"/>
      <c r="X234" s="13"/>
      <c r="Y234" s="13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  <c r="AZ234" s="12"/>
      <c r="BA234" s="12"/>
      <c r="BB234" s="12"/>
      <c r="BC234" s="12"/>
      <c r="BD234" s="12"/>
      <c r="BE234" s="13"/>
      <c r="BF234" s="13"/>
      <c r="BG234" s="14"/>
      <c r="BH234" s="14"/>
      <c r="BI234" s="13"/>
      <c r="BJ234" s="13"/>
      <c r="BK234" s="14"/>
      <c r="BL234" s="14"/>
    </row>
    <row r="235" s="3" customFormat="1" ht="12.75" customHeight="1" hidden="1">
      <c r="P235" s="10"/>
      <c r="Q235" s="11"/>
      <c r="R235" s="12"/>
      <c r="S235" s="13"/>
      <c r="T235" s="13"/>
      <c r="U235" s="13"/>
      <c r="V235" s="13"/>
      <c r="W235" s="13"/>
      <c r="X235" s="13"/>
      <c r="Y235" s="13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  <c r="BA235" s="12"/>
      <c r="BB235" s="12"/>
      <c r="BC235" s="12"/>
      <c r="BD235" s="12"/>
      <c r="BE235" s="13"/>
      <c r="BF235" s="13"/>
      <c r="BG235" s="14"/>
      <c r="BH235" s="14"/>
      <c r="BI235" s="13"/>
      <c r="BJ235" s="13"/>
      <c r="BK235" s="14"/>
      <c r="BL235" s="14"/>
    </row>
    <row r="236" s="3" customFormat="1" ht="12.75" customHeight="1" hidden="1">
      <c r="P236" s="10"/>
      <c r="Q236" s="11"/>
      <c r="R236" s="12"/>
      <c r="S236" s="13"/>
      <c r="T236" s="13"/>
      <c r="U236" s="13"/>
      <c r="V236" s="13"/>
      <c r="W236" s="13"/>
      <c r="X236" s="13"/>
      <c r="Y236" s="13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  <c r="BA236" s="12"/>
      <c r="BB236" s="12"/>
      <c r="BC236" s="12"/>
      <c r="BD236" s="12"/>
      <c r="BE236" s="13"/>
      <c r="BF236" s="13"/>
      <c r="BG236" s="14"/>
      <c r="BH236" s="14"/>
      <c r="BI236" s="13"/>
      <c r="BJ236" s="13"/>
      <c r="BK236" s="14"/>
      <c r="BL236" s="14"/>
    </row>
    <row r="237" s="3" customFormat="1" ht="12.75" customHeight="1" hidden="1">
      <c r="P237" s="10"/>
      <c r="Q237" s="11"/>
      <c r="R237" s="12"/>
      <c r="S237" s="13"/>
      <c r="T237" s="13"/>
      <c r="U237" s="13"/>
      <c r="V237" s="13"/>
      <c r="W237" s="13"/>
      <c r="X237" s="13"/>
      <c r="Y237" s="13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12"/>
      <c r="AZ237" s="12"/>
      <c r="BA237" s="12"/>
      <c r="BB237" s="12"/>
      <c r="BC237" s="12"/>
      <c r="BD237" s="12"/>
      <c r="BE237" s="13"/>
      <c r="BF237" s="13"/>
      <c r="BG237" s="14"/>
      <c r="BH237" s="14"/>
      <c r="BI237" s="13"/>
      <c r="BJ237" s="13"/>
      <c r="BK237" s="14"/>
      <c r="BL237" s="14"/>
    </row>
    <row r="238" s="3" customFormat="1" ht="12.75" customHeight="1" hidden="1">
      <c r="P238" s="10"/>
      <c r="Q238" s="11"/>
      <c r="R238" s="12"/>
      <c r="S238" s="13"/>
      <c r="T238" s="13"/>
      <c r="U238" s="13"/>
      <c r="V238" s="13"/>
      <c r="W238" s="13"/>
      <c r="X238" s="13"/>
      <c r="Y238" s="13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12"/>
      <c r="AZ238" s="12"/>
      <c r="BA238" s="12"/>
      <c r="BB238" s="12"/>
      <c r="BC238" s="12"/>
      <c r="BD238" s="12"/>
      <c r="BE238" s="13"/>
      <c r="BF238" s="13"/>
      <c r="BG238" s="14"/>
      <c r="BH238" s="14"/>
      <c r="BI238" s="13"/>
      <c r="BJ238" s="13"/>
      <c r="BK238" s="14"/>
      <c r="BL238" s="14"/>
    </row>
    <row r="239" s="3" customFormat="1" ht="12.75" customHeight="1" hidden="1">
      <c r="P239" s="10"/>
      <c r="Q239" s="11"/>
      <c r="R239" s="12"/>
      <c r="S239" s="13"/>
      <c r="T239" s="13"/>
      <c r="U239" s="13"/>
      <c r="V239" s="13"/>
      <c r="W239" s="13"/>
      <c r="X239" s="13"/>
      <c r="Y239" s="13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12"/>
      <c r="AY239" s="12"/>
      <c r="AZ239" s="12"/>
      <c r="BA239" s="12"/>
      <c r="BB239" s="12"/>
      <c r="BC239" s="12"/>
      <c r="BD239" s="12"/>
      <c r="BE239" s="13"/>
      <c r="BF239" s="13"/>
      <c r="BG239" s="14"/>
      <c r="BH239" s="14"/>
      <c r="BI239" s="13"/>
      <c r="BJ239" s="13"/>
      <c r="BK239" s="14"/>
      <c r="BL239" s="14"/>
    </row>
    <row r="240" s="3" customFormat="1" ht="12.75" customHeight="1" hidden="1">
      <c r="P240" s="10"/>
      <c r="Q240" s="11"/>
      <c r="R240" s="12"/>
      <c r="S240" s="13"/>
      <c r="T240" s="13"/>
      <c r="U240" s="13"/>
      <c r="V240" s="13"/>
      <c r="W240" s="13"/>
      <c r="X240" s="13"/>
      <c r="Y240" s="13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12"/>
      <c r="AZ240" s="12"/>
      <c r="BA240" s="12"/>
      <c r="BB240" s="12"/>
      <c r="BC240" s="12"/>
      <c r="BD240" s="12"/>
      <c r="BE240" s="13"/>
      <c r="BF240" s="13"/>
      <c r="BG240" s="14"/>
      <c r="BH240" s="14"/>
      <c r="BI240" s="13"/>
      <c r="BJ240" s="13"/>
      <c r="BK240" s="14"/>
      <c r="BL240" s="14"/>
    </row>
    <row r="241" s="3" customFormat="1" ht="12.75" customHeight="1" hidden="1">
      <c r="P241" s="10"/>
      <c r="Q241" s="11"/>
      <c r="R241" s="12"/>
      <c r="S241" s="13"/>
      <c r="T241" s="13"/>
      <c r="U241" s="13"/>
      <c r="V241" s="13"/>
      <c r="W241" s="13"/>
      <c r="X241" s="13"/>
      <c r="Y241" s="13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12"/>
      <c r="AZ241" s="12"/>
      <c r="BA241" s="12"/>
      <c r="BB241" s="12"/>
      <c r="BC241" s="12"/>
      <c r="BD241" s="12"/>
      <c r="BE241" s="13"/>
      <c r="BF241" s="13"/>
      <c r="BG241" s="14"/>
      <c r="BH241" s="14"/>
      <c r="BI241" s="13"/>
      <c r="BJ241" s="13"/>
      <c r="BK241" s="14"/>
      <c r="BL241" s="14"/>
    </row>
    <row r="242" s="3" customFormat="1" ht="12.75" customHeight="1" hidden="1">
      <c r="P242" s="10"/>
      <c r="Q242" s="11"/>
      <c r="R242" s="12"/>
      <c r="S242" s="13"/>
      <c r="T242" s="13"/>
      <c r="U242" s="13"/>
      <c r="V242" s="13"/>
      <c r="W242" s="13"/>
      <c r="X242" s="13"/>
      <c r="Y242" s="13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12"/>
      <c r="AY242" s="12"/>
      <c r="AZ242" s="12"/>
      <c r="BA242" s="12"/>
      <c r="BB242" s="12"/>
      <c r="BC242" s="12"/>
      <c r="BD242" s="12"/>
      <c r="BE242" s="13"/>
      <c r="BF242" s="13"/>
      <c r="BG242" s="14"/>
      <c r="BH242" s="14"/>
      <c r="BI242" s="13"/>
      <c r="BJ242" s="13"/>
      <c r="BK242" s="14"/>
      <c r="BL242" s="14"/>
    </row>
    <row r="243" s="3" customFormat="1" ht="12.75" customHeight="1" hidden="1">
      <c r="P243" s="10"/>
      <c r="Q243" s="11"/>
      <c r="R243" s="12"/>
      <c r="S243" s="13"/>
      <c r="T243" s="13"/>
      <c r="U243" s="13"/>
      <c r="V243" s="13"/>
      <c r="W243" s="13"/>
      <c r="X243" s="13"/>
      <c r="Y243" s="13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12"/>
      <c r="AY243" s="12"/>
      <c r="AZ243" s="12"/>
      <c r="BA243" s="12"/>
      <c r="BB243" s="12"/>
      <c r="BC243" s="12"/>
      <c r="BD243" s="12"/>
      <c r="BE243" s="13"/>
      <c r="BF243" s="13"/>
      <c r="BG243" s="14"/>
      <c r="BH243" s="14"/>
      <c r="BI243" s="13"/>
      <c r="BJ243" s="13"/>
      <c r="BK243" s="14"/>
      <c r="BL243" s="14"/>
    </row>
    <row r="244" s="3" customFormat="1" ht="12.75" customHeight="1" hidden="1">
      <c r="P244" s="10"/>
      <c r="Q244" s="11"/>
      <c r="R244" s="12"/>
      <c r="S244" s="13"/>
      <c r="T244" s="13"/>
      <c r="U244" s="13"/>
      <c r="V244" s="13"/>
      <c r="W244" s="13"/>
      <c r="X244" s="13"/>
      <c r="Y244" s="13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12"/>
      <c r="AY244" s="12"/>
      <c r="AZ244" s="12"/>
      <c r="BA244" s="12"/>
      <c r="BB244" s="12"/>
      <c r="BC244" s="12"/>
      <c r="BD244" s="12"/>
      <c r="BE244" s="13"/>
      <c r="BF244" s="13"/>
      <c r="BG244" s="14"/>
      <c r="BH244" s="14"/>
      <c r="BI244" s="13"/>
      <c r="BJ244" s="13"/>
      <c r="BK244" s="14"/>
      <c r="BL244" s="14"/>
    </row>
    <row r="245" s="3" customFormat="1" ht="12.75" customHeight="1" hidden="1">
      <c r="P245" s="10"/>
      <c r="Q245" s="11"/>
      <c r="R245" s="12"/>
      <c r="S245" s="13"/>
      <c r="T245" s="13"/>
      <c r="U245" s="13"/>
      <c r="V245" s="13"/>
      <c r="W245" s="13"/>
      <c r="X245" s="13"/>
      <c r="Y245" s="13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12"/>
      <c r="AZ245" s="12"/>
      <c r="BA245" s="12"/>
      <c r="BB245" s="12"/>
      <c r="BC245" s="12"/>
      <c r="BD245" s="12"/>
      <c r="BE245" s="13"/>
      <c r="BF245" s="13"/>
      <c r="BG245" s="14"/>
      <c r="BH245" s="14"/>
      <c r="BI245" s="13"/>
      <c r="BJ245" s="13"/>
      <c r="BK245" s="14"/>
      <c r="BL245" s="14"/>
    </row>
    <row r="246" s="3" customFormat="1" ht="12.75" customHeight="1" hidden="1">
      <c r="P246" s="10"/>
      <c r="Q246" s="11"/>
      <c r="R246" s="12"/>
      <c r="S246" s="13"/>
      <c r="T246" s="13"/>
      <c r="U246" s="13"/>
      <c r="V246" s="13"/>
      <c r="W246" s="13"/>
      <c r="X246" s="13"/>
      <c r="Y246" s="13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12"/>
      <c r="AZ246" s="12"/>
      <c r="BA246" s="12"/>
      <c r="BB246" s="12"/>
      <c r="BC246" s="12"/>
      <c r="BD246" s="12"/>
      <c r="BE246" s="13"/>
      <c r="BF246" s="13"/>
      <c r="BG246" s="14"/>
      <c r="BH246" s="14"/>
      <c r="BI246" s="13"/>
      <c r="BJ246" s="13"/>
      <c r="BK246" s="14"/>
      <c r="BL246" s="14"/>
    </row>
    <row r="247" s="3" customFormat="1" ht="12.75" customHeight="1" hidden="1">
      <c r="P247" s="10"/>
      <c r="Q247" s="11"/>
      <c r="R247" s="12"/>
      <c r="S247" s="13"/>
      <c r="T247" s="13"/>
      <c r="U247" s="13"/>
      <c r="V247" s="13"/>
      <c r="W247" s="13"/>
      <c r="X247" s="13"/>
      <c r="Y247" s="13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12"/>
      <c r="AY247" s="12"/>
      <c r="AZ247" s="12"/>
      <c r="BA247" s="12"/>
      <c r="BB247" s="12"/>
      <c r="BC247" s="12"/>
      <c r="BD247" s="12"/>
      <c r="BE247" s="13"/>
      <c r="BF247" s="13"/>
      <c r="BG247" s="14"/>
      <c r="BH247" s="14"/>
      <c r="BI247" s="13"/>
      <c r="BJ247" s="13"/>
      <c r="BK247" s="14"/>
      <c r="BL247" s="14"/>
    </row>
    <row r="248" s="3" customFormat="1" ht="12.75" customHeight="1" hidden="1">
      <c r="P248" s="10"/>
      <c r="Q248" s="11"/>
      <c r="R248" s="12"/>
      <c r="S248" s="13"/>
      <c r="T248" s="13"/>
      <c r="U248" s="13"/>
      <c r="V248" s="13"/>
      <c r="W248" s="13"/>
      <c r="X248" s="13"/>
      <c r="Y248" s="13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12"/>
      <c r="AY248" s="12"/>
      <c r="AZ248" s="12"/>
      <c r="BA248" s="12"/>
      <c r="BB248" s="12"/>
      <c r="BC248" s="12"/>
      <c r="BD248" s="12"/>
      <c r="BE248" s="13"/>
      <c r="BF248" s="13"/>
      <c r="BG248" s="14"/>
      <c r="BH248" s="14"/>
      <c r="BI248" s="13"/>
      <c r="BJ248" s="13"/>
      <c r="BK248" s="14"/>
      <c r="BL248" s="14"/>
    </row>
    <row r="249" s="3" customFormat="1" ht="12.75" customHeight="1" hidden="1">
      <c r="P249" s="10"/>
      <c r="Q249" s="11"/>
      <c r="R249" s="12"/>
      <c r="S249" s="13"/>
      <c r="T249" s="13"/>
      <c r="U249" s="13"/>
      <c r="V249" s="13"/>
      <c r="W249" s="13"/>
      <c r="X249" s="13"/>
      <c r="Y249" s="13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12"/>
      <c r="AY249" s="12"/>
      <c r="AZ249" s="12"/>
      <c r="BA249" s="12"/>
      <c r="BB249" s="12"/>
      <c r="BC249" s="12"/>
      <c r="BD249" s="12"/>
      <c r="BE249" s="13"/>
      <c r="BF249" s="13"/>
      <c r="BG249" s="14"/>
      <c r="BH249" s="14"/>
      <c r="BI249" s="13"/>
      <c r="BJ249" s="13"/>
      <c r="BK249" s="14"/>
      <c r="BL249" s="14"/>
    </row>
    <row r="250" s="3" customFormat="1" ht="12.75" customHeight="1" hidden="1">
      <c r="P250" s="10"/>
      <c r="Q250" s="11"/>
      <c r="R250" s="12"/>
      <c r="S250" s="13"/>
      <c r="T250" s="13"/>
      <c r="U250" s="13"/>
      <c r="V250" s="13"/>
      <c r="W250" s="13"/>
      <c r="X250" s="13"/>
      <c r="Y250" s="13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12"/>
      <c r="AY250" s="12"/>
      <c r="AZ250" s="12"/>
      <c r="BA250" s="12"/>
      <c r="BB250" s="12"/>
      <c r="BC250" s="12"/>
      <c r="BD250" s="12"/>
      <c r="BE250" s="13"/>
      <c r="BF250" s="13"/>
      <c r="BG250" s="14"/>
      <c r="BH250" s="14"/>
      <c r="BI250" s="13"/>
      <c r="BJ250" s="13"/>
      <c r="BK250" s="14"/>
      <c r="BL250" s="14"/>
    </row>
    <row r="251" s="3" customFormat="1" ht="12.75" customHeight="1" hidden="1">
      <c r="P251" s="10"/>
      <c r="Q251" s="11"/>
      <c r="R251" s="12"/>
      <c r="S251" s="13"/>
      <c r="T251" s="13"/>
      <c r="U251" s="13"/>
      <c r="V251" s="13"/>
      <c r="W251" s="13"/>
      <c r="X251" s="13"/>
      <c r="Y251" s="13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12"/>
      <c r="AY251" s="12"/>
      <c r="AZ251" s="12"/>
      <c r="BA251" s="12"/>
      <c r="BB251" s="12"/>
      <c r="BC251" s="12"/>
      <c r="BD251" s="12"/>
      <c r="BE251" s="13"/>
      <c r="BF251" s="13"/>
      <c r="BG251" s="14"/>
      <c r="BH251" s="14"/>
      <c r="BI251" s="13"/>
      <c r="BJ251" s="13"/>
      <c r="BK251" s="14"/>
      <c r="BL251" s="14"/>
    </row>
    <row r="252" s="3" customFormat="1" ht="12.75" customHeight="1" hidden="1">
      <c r="P252" s="10"/>
      <c r="Q252" s="11"/>
      <c r="R252" s="12"/>
      <c r="S252" s="13"/>
      <c r="T252" s="13"/>
      <c r="U252" s="13"/>
      <c r="V252" s="13"/>
      <c r="W252" s="13"/>
      <c r="X252" s="13"/>
      <c r="Y252" s="13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12"/>
      <c r="AY252" s="12"/>
      <c r="AZ252" s="12"/>
      <c r="BA252" s="12"/>
      <c r="BB252" s="12"/>
      <c r="BC252" s="12"/>
      <c r="BD252" s="12"/>
      <c r="BE252" s="13"/>
      <c r="BF252" s="13"/>
      <c r="BG252" s="14"/>
      <c r="BH252" s="14"/>
      <c r="BI252" s="13"/>
      <c r="BJ252" s="13"/>
      <c r="BK252" s="14"/>
      <c r="BL252" s="14"/>
    </row>
    <row r="253" s="3" customFormat="1" ht="12.75" customHeight="1" hidden="1">
      <c r="P253" s="10"/>
      <c r="Q253" s="11"/>
      <c r="R253" s="12"/>
      <c r="S253" s="13"/>
      <c r="T253" s="13"/>
      <c r="U253" s="13"/>
      <c r="V253" s="13"/>
      <c r="W253" s="13"/>
      <c r="X253" s="13"/>
      <c r="Y253" s="13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12"/>
      <c r="AY253" s="12"/>
      <c r="AZ253" s="12"/>
      <c r="BA253" s="12"/>
      <c r="BB253" s="12"/>
      <c r="BC253" s="12"/>
      <c r="BD253" s="12"/>
      <c r="BE253" s="13"/>
      <c r="BF253" s="13"/>
      <c r="BG253" s="14"/>
      <c r="BH253" s="14"/>
      <c r="BI253" s="13"/>
      <c r="BJ253" s="13"/>
      <c r="BK253" s="14"/>
      <c r="BL253" s="14"/>
    </row>
    <row r="254" s="3" customFormat="1" ht="12.75" customHeight="1" hidden="1">
      <c r="P254" s="10"/>
      <c r="Q254" s="11"/>
      <c r="R254" s="12"/>
      <c r="S254" s="13"/>
      <c r="T254" s="13"/>
      <c r="U254" s="13"/>
      <c r="V254" s="13"/>
      <c r="W254" s="13"/>
      <c r="X254" s="13"/>
      <c r="Y254" s="13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12"/>
      <c r="AY254" s="12"/>
      <c r="AZ254" s="12"/>
      <c r="BA254" s="12"/>
      <c r="BB254" s="12"/>
      <c r="BC254" s="12"/>
      <c r="BD254" s="12"/>
      <c r="BE254" s="13"/>
      <c r="BF254" s="13"/>
      <c r="BG254" s="14"/>
      <c r="BH254" s="14"/>
      <c r="BI254" s="13"/>
      <c r="BJ254" s="13"/>
      <c r="BK254" s="14"/>
      <c r="BL254" s="14"/>
    </row>
    <row r="255" s="3" customFormat="1" ht="12.75" customHeight="1" hidden="1">
      <c r="P255" s="10"/>
      <c r="Q255" s="11"/>
      <c r="R255" s="12"/>
      <c r="S255" s="13"/>
      <c r="T255" s="13"/>
      <c r="U255" s="13"/>
      <c r="V255" s="13"/>
      <c r="W255" s="13"/>
      <c r="X255" s="13"/>
      <c r="Y255" s="13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12"/>
      <c r="AY255" s="12"/>
      <c r="AZ255" s="12"/>
      <c r="BA255" s="12"/>
      <c r="BB255" s="12"/>
      <c r="BC255" s="12"/>
      <c r="BD255" s="12"/>
      <c r="BE255" s="13"/>
      <c r="BF255" s="13"/>
      <c r="BG255" s="14"/>
      <c r="BH255" s="14"/>
      <c r="BI255" s="13"/>
      <c r="BJ255" s="13"/>
      <c r="BK255" s="14"/>
      <c r="BL255" s="14"/>
    </row>
    <row r="256" s="3" customFormat="1" ht="12.75" customHeight="1" hidden="1">
      <c r="P256" s="10"/>
      <c r="Q256" s="11"/>
      <c r="R256" s="12"/>
      <c r="S256" s="13"/>
      <c r="T256" s="13"/>
      <c r="U256" s="13"/>
      <c r="V256" s="13"/>
      <c r="W256" s="13"/>
      <c r="X256" s="13"/>
      <c r="Y256" s="13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2"/>
      <c r="AY256" s="12"/>
      <c r="AZ256" s="12"/>
      <c r="BA256" s="12"/>
      <c r="BB256" s="12"/>
      <c r="BC256" s="12"/>
      <c r="BD256" s="12"/>
      <c r="BE256" s="13"/>
      <c r="BF256" s="13"/>
      <c r="BG256" s="14"/>
      <c r="BH256" s="14"/>
      <c r="BI256" s="13"/>
      <c r="BJ256" s="13"/>
      <c r="BK256" s="14"/>
      <c r="BL256" s="14"/>
    </row>
    <row r="257" s="3" customFormat="1" ht="12.75" customHeight="1" hidden="1">
      <c r="P257" s="10"/>
      <c r="Q257" s="11"/>
      <c r="R257" s="12"/>
      <c r="S257" s="13"/>
      <c r="T257" s="13"/>
      <c r="U257" s="13"/>
      <c r="V257" s="13"/>
      <c r="W257" s="13"/>
      <c r="X257" s="13"/>
      <c r="Y257" s="13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12"/>
      <c r="AY257" s="12"/>
      <c r="AZ257" s="12"/>
      <c r="BA257" s="12"/>
      <c r="BB257" s="12"/>
      <c r="BC257" s="12"/>
      <c r="BD257" s="12"/>
      <c r="BE257" s="13"/>
      <c r="BF257" s="13"/>
      <c r="BG257" s="14"/>
      <c r="BH257" s="14"/>
      <c r="BI257" s="13"/>
      <c r="BJ257" s="13"/>
      <c r="BK257" s="14"/>
      <c r="BL257" s="14"/>
    </row>
    <row r="258" s="3" customFormat="1" ht="12.75" customHeight="1" hidden="1">
      <c r="P258" s="10"/>
      <c r="Q258" s="11"/>
      <c r="R258" s="12"/>
      <c r="S258" s="13"/>
      <c r="T258" s="13"/>
      <c r="U258" s="13"/>
      <c r="V258" s="13"/>
      <c r="W258" s="13"/>
      <c r="X258" s="13"/>
      <c r="Y258" s="13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12"/>
      <c r="AY258" s="12"/>
      <c r="AZ258" s="12"/>
      <c r="BA258" s="12"/>
      <c r="BB258" s="12"/>
      <c r="BC258" s="12"/>
      <c r="BD258" s="12"/>
      <c r="BE258" s="13"/>
      <c r="BF258" s="13"/>
      <c r="BG258" s="14"/>
      <c r="BH258" s="14"/>
      <c r="BI258" s="13"/>
      <c r="BJ258" s="13"/>
      <c r="BK258" s="14"/>
      <c r="BL258" s="14"/>
    </row>
    <row r="259" s="3" customFormat="1" ht="12.75" customHeight="1" hidden="1">
      <c r="P259" s="10"/>
      <c r="Q259" s="11"/>
      <c r="R259" s="12"/>
      <c r="S259" s="13"/>
      <c r="T259" s="13"/>
      <c r="U259" s="13"/>
      <c r="V259" s="13"/>
      <c r="W259" s="13"/>
      <c r="X259" s="13"/>
      <c r="Y259" s="13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12"/>
      <c r="AY259" s="12"/>
      <c r="AZ259" s="12"/>
      <c r="BA259" s="12"/>
      <c r="BB259" s="12"/>
      <c r="BC259" s="12"/>
      <c r="BD259" s="12"/>
      <c r="BE259" s="13"/>
      <c r="BF259" s="13"/>
      <c r="BG259" s="14"/>
      <c r="BH259" s="14"/>
      <c r="BI259" s="13"/>
      <c r="BJ259" s="13"/>
      <c r="BK259" s="14"/>
      <c r="BL259" s="14"/>
    </row>
    <row r="260" s="3" customFormat="1" ht="12.75" customHeight="1" hidden="1">
      <c r="P260" s="10"/>
      <c r="Q260" s="11"/>
      <c r="R260" s="12"/>
      <c r="S260" s="13"/>
      <c r="T260" s="13"/>
      <c r="U260" s="13"/>
      <c r="V260" s="13"/>
      <c r="W260" s="13"/>
      <c r="X260" s="13"/>
      <c r="Y260" s="13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12"/>
      <c r="AY260" s="12"/>
      <c r="AZ260" s="12"/>
      <c r="BA260" s="12"/>
      <c r="BB260" s="12"/>
      <c r="BC260" s="12"/>
      <c r="BD260" s="12"/>
      <c r="BE260" s="13"/>
      <c r="BF260" s="13"/>
      <c r="BG260" s="14"/>
      <c r="BH260" s="14"/>
      <c r="BI260" s="13"/>
      <c r="BJ260" s="13"/>
      <c r="BK260" s="14"/>
      <c r="BL260" s="14"/>
    </row>
    <row r="261" s="3" customFormat="1" ht="12.75" customHeight="1" hidden="1">
      <c r="P261" s="10"/>
      <c r="Q261" s="11"/>
      <c r="R261" s="12"/>
      <c r="S261" s="13"/>
      <c r="T261" s="13"/>
      <c r="U261" s="13"/>
      <c r="V261" s="13"/>
      <c r="W261" s="13"/>
      <c r="X261" s="13"/>
      <c r="Y261" s="13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12"/>
      <c r="AY261" s="12"/>
      <c r="AZ261" s="12"/>
      <c r="BA261" s="12"/>
      <c r="BB261" s="12"/>
      <c r="BC261" s="12"/>
      <c r="BD261" s="12"/>
      <c r="BE261" s="13"/>
      <c r="BF261" s="13"/>
      <c r="BG261" s="14"/>
      <c r="BH261" s="14"/>
      <c r="BI261" s="13"/>
      <c r="BJ261" s="13"/>
      <c r="BK261" s="14"/>
      <c r="BL261" s="14"/>
    </row>
    <row r="262" s="3" customFormat="1" ht="12.75" customHeight="1" hidden="1">
      <c r="P262" s="10"/>
      <c r="Q262" s="11"/>
      <c r="R262" s="12"/>
      <c r="S262" s="13"/>
      <c r="T262" s="13"/>
      <c r="U262" s="13"/>
      <c r="V262" s="13"/>
      <c r="W262" s="13"/>
      <c r="X262" s="13"/>
      <c r="Y262" s="13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12"/>
      <c r="AY262" s="12"/>
      <c r="AZ262" s="12"/>
      <c r="BA262" s="12"/>
      <c r="BB262" s="12"/>
      <c r="BC262" s="12"/>
      <c r="BD262" s="12"/>
      <c r="BE262" s="13"/>
      <c r="BF262" s="13"/>
      <c r="BG262" s="14"/>
      <c r="BH262" s="14"/>
      <c r="BI262" s="13"/>
      <c r="BJ262" s="13"/>
      <c r="BK262" s="14"/>
      <c r="BL262" s="14"/>
    </row>
    <row r="263" s="3" customFormat="1" ht="12.75" customHeight="1" hidden="1">
      <c r="P263" s="10"/>
      <c r="Q263" s="11"/>
      <c r="R263" s="12"/>
      <c r="S263" s="13"/>
      <c r="T263" s="13"/>
      <c r="U263" s="13"/>
      <c r="V263" s="13"/>
      <c r="W263" s="13"/>
      <c r="X263" s="13"/>
      <c r="Y263" s="13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12"/>
      <c r="AY263" s="12"/>
      <c r="AZ263" s="12"/>
      <c r="BA263" s="12"/>
      <c r="BB263" s="12"/>
      <c r="BC263" s="12"/>
      <c r="BD263" s="12"/>
      <c r="BE263" s="13"/>
      <c r="BF263" s="13"/>
      <c r="BG263" s="14"/>
      <c r="BH263" s="14"/>
      <c r="BI263" s="13"/>
      <c r="BJ263" s="13"/>
      <c r="BK263" s="14"/>
      <c r="BL263" s="14"/>
    </row>
    <row r="264" s="3" customFormat="1" ht="12.75" customHeight="1" hidden="1">
      <c r="P264" s="10"/>
      <c r="Q264" s="11"/>
      <c r="R264" s="12"/>
      <c r="S264" s="13"/>
      <c r="T264" s="13"/>
      <c r="U264" s="13"/>
      <c r="V264" s="13"/>
      <c r="W264" s="13"/>
      <c r="X264" s="13"/>
      <c r="Y264" s="13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2"/>
      <c r="AY264" s="12"/>
      <c r="AZ264" s="12"/>
      <c r="BA264" s="12"/>
      <c r="BB264" s="12"/>
      <c r="BC264" s="12"/>
      <c r="BD264" s="12"/>
      <c r="BE264" s="13"/>
      <c r="BF264" s="13"/>
      <c r="BG264" s="14"/>
      <c r="BH264" s="14"/>
      <c r="BI264" s="13"/>
      <c r="BJ264" s="13"/>
      <c r="BK264" s="14"/>
      <c r="BL264" s="14"/>
    </row>
    <row r="265" s="3" customFormat="1" ht="12.75" customHeight="1" hidden="1">
      <c r="P265" s="10"/>
      <c r="Q265" s="11"/>
      <c r="R265" s="12"/>
      <c r="S265" s="13"/>
      <c r="T265" s="13"/>
      <c r="U265" s="13"/>
      <c r="V265" s="13"/>
      <c r="W265" s="13"/>
      <c r="X265" s="13"/>
      <c r="Y265" s="13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12"/>
      <c r="AY265" s="12"/>
      <c r="AZ265" s="12"/>
      <c r="BA265" s="12"/>
      <c r="BB265" s="12"/>
      <c r="BC265" s="12"/>
      <c r="BD265" s="12"/>
      <c r="BE265" s="13"/>
      <c r="BF265" s="13"/>
      <c r="BG265" s="14"/>
      <c r="BH265" s="14"/>
      <c r="BI265" s="13"/>
      <c r="BJ265" s="13"/>
      <c r="BK265" s="14"/>
      <c r="BL265" s="14"/>
    </row>
    <row r="266" s="3" customFormat="1" ht="12.75" customHeight="1" hidden="1">
      <c r="P266" s="10"/>
      <c r="Q266" s="11"/>
      <c r="R266" s="12"/>
      <c r="S266" s="13"/>
      <c r="T266" s="13"/>
      <c r="U266" s="13"/>
      <c r="V266" s="13"/>
      <c r="W266" s="13"/>
      <c r="X266" s="13"/>
      <c r="Y266" s="13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12"/>
      <c r="AY266" s="12"/>
      <c r="AZ266" s="12"/>
      <c r="BA266" s="12"/>
      <c r="BB266" s="12"/>
      <c r="BC266" s="12"/>
      <c r="BD266" s="12"/>
      <c r="BE266" s="13"/>
      <c r="BF266" s="13"/>
      <c r="BG266" s="14"/>
      <c r="BH266" s="14"/>
      <c r="BI266" s="13"/>
      <c r="BJ266" s="13"/>
      <c r="BK266" s="14"/>
      <c r="BL266" s="14"/>
    </row>
    <row r="267" s="3" customFormat="1" ht="12.75" customHeight="1" hidden="1">
      <c r="P267" s="10"/>
      <c r="Q267" s="11"/>
      <c r="R267" s="12"/>
      <c r="S267" s="13"/>
      <c r="T267" s="13"/>
      <c r="U267" s="13"/>
      <c r="V267" s="13"/>
      <c r="W267" s="13"/>
      <c r="X267" s="13"/>
      <c r="Y267" s="13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2"/>
      <c r="AY267" s="12"/>
      <c r="AZ267" s="12"/>
      <c r="BA267" s="12"/>
      <c r="BB267" s="12"/>
      <c r="BC267" s="12"/>
      <c r="BD267" s="12"/>
      <c r="BE267" s="13"/>
      <c r="BF267" s="13"/>
      <c r="BG267" s="14"/>
      <c r="BH267" s="14"/>
      <c r="BI267" s="13"/>
      <c r="BJ267" s="13"/>
      <c r="BK267" s="14"/>
      <c r="BL267" s="14"/>
    </row>
    <row r="268" s="3" customFormat="1" ht="12.75" customHeight="1" hidden="1">
      <c r="P268" s="10"/>
      <c r="Q268" s="11"/>
      <c r="R268" s="12"/>
      <c r="S268" s="13"/>
      <c r="T268" s="13"/>
      <c r="U268" s="13"/>
      <c r="V268" s="13"/>
      <c r="W268" s="13"/>
      <c r="X268" s="13"/>
      <c r="Y268" s="13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12"/>
      <c r="AY268" s="12"/>
      <c r="AZ268" s="12"/>
      <c r="BA268" s="12"/>
      <c r="BB268" s="12"/>
      <c r="BC268" s="12"/>
      <c r="BD268" s="12"/>
      <c r="BE268" s="13"/>
      <c r="BF268" s="13"/>
      <c r="BG268" s="14"/>
      <c r="BH268" s="14"/>
      <c r="BI268" s="13"/>
      <c r="BJ268" s="13"/>
      <c r="BK268" s="14"/>
      <c r="BL268" s="14"/>
    </row>
    <row r="269" s="3" customFormat="1" ht="12.75" customHeight="1" hidden="1">
      <c r="P269" s="10"/>
      <c r="Q269" s="11"/>
      <c r="R269" s="12"/>
      <c r="S269" s="13"/>
      <c r="T269" s="13"/>
      <c r="U269" s="13"/>
      <c r="V269" s="13"/>
      <c r="W269" s="13"/>
      <c r="X269" s="13"/>
      <c r="Y269" s="13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12"/>
      <c r="AY269" s="12"/>
      <c r="AZ269" s="12"/>
      <c r="BA269" s="12"/>
      <c r="BB269" s="12"/>
      <c r="BC269" s="12"/>
      <c r="BD269" s="12"/>
      <c r="BE269" s="13"/>
      <c r="BF269" s="13"/>
      <c r="BG269" s="14"/>
      <c r="BH269" s="14"/>
      <c r="BI269" s="13"/>
      <c r="BJ269" s="13"/>
      <c r="BK269" s="14"/>
      <c r="BL269" s="14"/>
    </row>
    <row r="270" s="3" customFormat="1" ht="12.75" customHeight="1" hidden="1">
      <c r="P270" s="10"/>
      <c r="Q270" s="11"/>
      <c r="R270" s="12"/>
      <c r="S270" s="13"/>
      <c r="T270" s="13"/>
      <c r="U270" s="13"/>
      <c r="V270" s="13"/>
      <c r="W270" s="13"/>
      <c r="X270" s="13"/>
      <c r="Y270" s="13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12"/>
      <c r="AY270" s="12"/>
      <c r="AZ270" s="12"/>
      <c r="BA270" s="12"/>
      <c r="BB270" s="12"/>
      <c r="BC270" s="12"/>
      <c r="BD270" s="12"/>
      <c r="BE270" s="13"/>
      <c r="BF270" s="13"/>
      <c r="BG270" s="14"/>
      <c r="BH270" s="14"/>
      <c r="BI270" s="13"/>
      <c r="BJ270" s="13"/>
      <c r="BK270" s="14"/>
      <c r="BL270" s="14"/>
    </row>
    <row r="271" s="3" customFormat="1" ht="12.75" customHeight="1" hidden="1">
      <c r="P271" s="10"/>
      <c r="Q271" s="11"/>
      <c r="R271" s="12"/>
      <c r="S271" s="13"/>
      <c r="T271" s="13"/>
      <c r="U271" s="13"/>
      <c r="V271" s="13"/>
      <c r="W271" s="13"/>
      <c r="X271" s="13"/>
      <c r="Y271" s="13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12"/>
      <c r="AY271" s="12"/>
      <c r="AZ271" s="12"/>
      <c r="BA271" s="12"/>
      <c r="BB271" s="12"/>
      <c r="BC271" s="12"/>
      <c r="BD271" s="12"/>
      <c r="BE271" s="13"/>
      <c r="BF271" s="13"/>
      <c r="BG271" s="14"/>
      <c r="BH271" s="14"/>
      <c r="BI271" s="13"/>
      <c r="BJ271" s="13"/>
      <c r="BK271" s="14"/>
      <c r="BL271" s="14"/>
    </row>
    <row r="272" s="3" customFormat="1" ht="12.75" customHeight="1" hidden="1">
      <c r="P272" s="10"/>
      <c r="Q272" s="11"/>
      <c r="R272" s="12"/>
      <c r="S272" s="13"/>
      <c r="T272" s="13"/>
      <c r="U272" s="13"/>
      <c r="V272" s="13"/>
      <c r="W272" s="13"/>
      <c r="X272" s="13"/>
      <c r="Y272" s="13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12"/>
      <c r="AY272" s="12"/>
      <c r="AZ272" s="12"/>
      <c r="BA272" s="12"/>
      <c r="BB272" s="12"/>
      <c r="BC272" s="12"/>
      <c r="BD272" s="12"/>
      <c r="BE272" s="13"/>
      <c r="BF272" s="13"/>
      <c r="BG272" s="14"/>
      <c r="BH272" s="14"/>
      <c r="BI272" s="13"/>
      <c r="BJ272" s="13"/>
      <c r="BK272" s="14"/>
      <c r="BL272" s="14"/>
    </row>
    <row r="273" s="3" customFormat="1" ht="12.75" customHeight="1" hidden="1">
      <c r="P273" s="10"/>
      <c r="Q273" s="11"/>
      <c r="R273" s="12"/>
      <c r="S273" s="13"/>
      <c r="T273" s="13"/>
      <c r="U273" s="13"/>
      <c r="V273" s="13"/>
      <c r="W273" s="13"/>
      <c r="X273" s="13"/>
      <c r="Y273" s="13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2"/>
      <c r="AY273" s="12"/>
      <c r="AZ273" s="12"/>
      <c r="BA273" s="12"/>
      <c r="BB273" s="12"/>
      <c r="BC273" s="12"/>
      <c r="BD273" s="12"/>
      <c r="BE273" s="13"/>
      <c r="BF273" s="13"/>
      <c r="BG273" s="14"/>
      <c r="BH273" s="14"/>
      <c r="BI273" s="13"/>
      <c r="BJ273" s="13"/>
      <c r="BK273" s="14"/>
      <c r="BL273" s="14"/>
    </row>
    <row r="274" s="3" customFormat="1" ht="12.75" customHeight="1" hidden="1">
      <c r="P274" s="10"/>
      <c r="Q274" s="11"/>
      <c r="R274" s="12"/>
      <c r="S274" s="13"/>
      <c r="T274" s="13"/>
      <c r="U274" s="13"/>
      <c r="V274" s="13"/>
      <c r="W274" s="13"/>
      <c r="X274" s="13"/>
      <c r="Y274" s="13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12"/>
      <c r="AY274" s="12"/>
      <c r="AZ274" s="12"/>
      <c r="BA274" s="12"/>
      <c r="BB274" s="12"/>
      <c r="BC274" s="12"/>
      <c r="BD274" s="12"/>
      <c r="BE274" s="13"/>
      <c r="BF274" s="13"/>
      <c r="BG274" s="14"/>
      <c r="BH274" s="14"/>
      <c r="BI274" s="13"/>
      <c r="BJ274" s="13"/>
      <c r="BK274" s="14"/>
      <c r="BL274" s="14"/>
    </row>
    <row r="275" s="3" customFormat="1" ht="12.75" customHeight="1" hidden="1">
      <c r="P275" s="10"/>
      <c r="Q275" s="11"/>
      <c r="R275" s="12"/>
      <c r="S275" s="13"/>
      <c r="T275" s="13"/>
      <c r="U275" s="13"/>
      <c r="V275" s="13"/>
      <c r="W275" s="13"/>
      <c r="X275" s="13"/>
      <c r="Y275" s="13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12"/>
      <c r="AY275" s="12"/>
      <c r="AZ275" s="12"/>
      <c r="BA275" s="12"/>
      <c r="BB275" s="12"/>
      <c r="BC275" s="12"/>
      <c r="BD275" s="12"/>
      <c r="BE275" s="13"/>
      <c r="BF275" s="13"/>
      <c r="BG275" s="14"/>
      <c r="BH275" s="14"/>
      <c r="BI275" s="13"/>
      <c r="BJ275" s="13"/>
      <c r="BK275" s="14"/>
      <c r="BL275" s="14"/>
    </row>
    <row r="276" s="3" customFormat="1" ht="12.75" customHeight="1" hidden="1">
      <c r="P276" s="10"/>
      <c r="Q276" s="11"/>
      <c r="R276" s="12"/>
      <c r="S276" s="13"/>
      <c r="T276" s="13"/>
      <c r="U276" s="13"/>
      <c r="V276" s="13"/>
      <c r="W276" s="13"/>
      <c r="X276" s="13"/>
      <c r="Y276" s="13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12"/>
      <c r="AY276" s="12"/>
      <c r="AZ276" s="12"/>
      <c r="BA276" s="12"/>
      <c r="BB276" s="12"/>
      <c r="BC276" s="12"/>
      <c r="BD276" s="12"/>
      <c r="BE276" s="13"/>
      <c r="BF276" s="13"/>
      <c r="BG276" s="14"/>
      <c r="BH276" s="14"/>
      <c r="BI276" s="13"/>
      <c r="BJ276" s="13"/>
      <c r="BK276" s="14"/>
      <c r="BL276" s="14"/>
    </row>
    <row r="277" s="3" customFormat="1" ht="12.75" customHeight="1" hidden="1">
      <c r="P277" s="10"/>
      <c r="Q277" s="11"/>
      <c r="R277" s="12"/>
      <c r="S277" s="13"/>
      <c r="T277" s="13"/>
      <c r="U277" s="13"/>
      <c r="V277" s="13"/>
      <c r="W277" s="13"/>
      <c r="X277" s="13"/>
      <c r="Y277" s="13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2"/>
      <c r="AY277" s="12"/>
      <c r="AZ277" s="12"/>
      <c r="BA277" s="12"/>
      <c r="BB277" s="12"/>
      <c r="BC277" s="12"/>
      <c r="BD277" s="12"/>
      <c r="BE277" s="13"/>
      <c r="BF277" s="13"/>
      <c r="BG277" s="14"/>
      <c r="BH277" s="14"/>
      <c r="BI277" s="13"/>
      <c r="BJ277" s="13"/>
      <c r="BK277" s="14"/>
      <c r="BL277" s="14"/>
    </row>
    <row r="278" s="3" customFormat="1" ht="12.75" customHeight="1" hidden="1">
      <c r="P278" s="10"/>
      <c r="Q278" s="11"/>
      <c r="R278" s="12"/>
      <c r="S278" s="13"/>
      <c r="T278" s="13"/>
      <c r="U278" s="13"/>
      <c r="V278" s="13"/>
      <c r="W278" s="13"/>
      <c r="X278" s="13"/>
      <c r="Y278" s="13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12"/>
      <c r="AY278" s="12"/>
      <c r="AZ278" s="12"/>
      <c r="BA278" s="12"/>
      <c r="BB278" s="12"/>
      <c r="BC278" s="12"/>
      <c r="BD278" s="12"/>
      <c r="BE278" s="13"/>
      <c r="BF278" s="13"/>
      <c r="BG278" s="14"/>
      <c r="BH278" s="14"/>
      <c r="BI278" s="13"/>
      <c r="BJ278" s="13"/>
      <c r="BK278" s="14"/>
      <c r="BL278" s="14"/>
    </row>
    <row r="279" s="3" customFormat="1" ht="12.75" customHeight="1" hidden="1">
      <c r="P279" s="10"/>
      <c r="Q279" s="11"/>
      <c r="R279" s="12"/>
      <c r="S279" s="13"/>
      <c r="T279" s="13"/>
      <c r="U279" s="13"/>
      <c r="V279" s="13"/>
      <c r="W279" s="13"/>
      <c r="X279" s="13"/>
      <c r="Y279" s="13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12"/>
      <c r="AY279" s="12"/>
      <c r="AZ279" s="12"/>
      <c r="BA279" s="12"/>
      <c r="BB279" s="12"/>
      <c r="BC279" s="12"/>
      <c r="BD279" s="12"/>
      <c r="BE279" s="13"/>
      <c r="BF279" s="13"/>
      <c r="BG279" s="14"/>
      <c r="BH279" s="14"/>
      <c r="BI279" s="13"/>
      <c r="BJ279" s="13"/>
      <c r="BK279" s="14"/>
      <c r="BL279" s="14"/>
    </row>
    <row r="280" s="3" customFormat="1" ht="12.75" customHeight="1" hidden="1">
      <c r="P280" s="10"/>
      <c r="Q280" s="11"/>
      <c r="R280" s="12"/>
      <c r="S280" s="13"/>
      <c r="T280" s="13"/>
      <c r="U280" s="13"/>
      <c r="V280" s="13"/>
      <c r="W280" s="13"/>
      <c r="X280" s="13"/>
      <c r="Y280" s="13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12"/>
      <c r="AY280" s="12"/>
      <c r="AZ280" s="12"/>
      <c r="BA280" s="12"/>
      <c r="BB280" s="12"/>
      <c r="BC280" s="12"/>
      <c r="BD280" s="12"/>
      <c r="BE280" s="13"/>
      <c r="BF280" s="13"/>
      <c r="BG280" s="14"/>
      <c r="BH280" s="14"/>
      <c r="BI280" s="13"/>
      <c r="BJ280" s="13"/>
      <c r="BK280" s="14"/>
      <c r="BL280" s="14"/>
    </row>
    <row r="281" s="3" customFormat="1" ht="12.75" customHeight="1" hidden="1">
      <c r="P281" s="10"/>
      <c r="Q281" s="11"/>
      <c r="R281" s="12"/>
      <c r="S281" s="13"/>
      <c r="T281" s="13"/>
      <c r="U281" s="13"/>
      <c r="V281" s="13"/>
      <c r="W281" s="13"/>
      <c r="X281" s="13"/>
      <c r="Y281" s="13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12"/>
      <c r="AY281" s="12"/>
      <c r="AZ281" s="12"/>
      <c r="BA281" s="12"/>
      <c r="BB281" s="12"/>
      <c r="BC281" s="12"/>
      <c r="BD281" s="12"/>
      <c r="BE281" s="13"/>
      <c r="BF281" s="13"/>
      <c r="BG281" s="14"/>
      <c r="BH281" s="14"/>
      <c r="BI281" s="13"/>
      <c r="BJ281" s="13"/>
      <c r="BK281" s="14"/>
      <c r="BL281" s="14"/>
    </row>
    <row r="282" s="3" customFormat="1" ht="12.75" customHeight="1" hidden="1">
      <c r="P282" s="10"/>
      <c r="Q282" s="11"/>
      <c r="R282" s="12"/>
      <c r="S282" s="13"/>
      <c r="T282" s="13"/>
      <c r="U282" s="13"/>
      <c r="V282" s="13"/>
      <c r="W282" s="13"/>
      <c r="X282" s="13"/>
      <c r="Y282" s="13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12"/>
      <c r="AY282" s="12"/>
      <c r="AZ282" s="12"/>
      <c r="BA282" s="12"/>
      <c r="BB282" s="12"/>
      <c r="BC282" s="12"/>
      <c r="BD282" s="12"/>
      <c r="BE282" s="13"/>
      <c r="BF282" s="13"/>
      <c r="BG282" s="14"/>
      <c r="BH282" s="14"/>
      <c r="BI282" s="13"/>
      <c r="BJ282" s="13"/>
      <c r="BK282" s="14"/>
      <c r="BL282" s="14"/>
    </row>
    <row r="283" s="3" customFormat="1" ht="12.75" customHeight="1" hidden="1">
      <c r="P283" s="10"/>
      <c r="Q283" s="11"/>
      <c r="R283" s="12"/>
      <c r="S283" s="13"/>
      <c r="T283" s="13"/>
      <c r="U283" s="13"/>
      <c r="V283" s="13"/>
      <c r="W283" s="13"/>
      <c r="X283" s="13"/>
      <c r="Y283" s="13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12"/>
      <c r="AY283" s="12"/>
      <c r="AZ283" s="12"/>
      <c r="BA283" s="12"/>
      <c r="BB283" s="12"/>
      <c r="BC283" s="12"/>
      <c r="BD283" s="12"/>
      <c r="BE283" s="13"/>
      <c r="BF283" s="13"/>
      <c r="BG283" s="14"/>
      <c r="BH283" s="14"/>
      <c r="BI283" s="13"/>
      <c r="BJ283" s="13"/>
      <c r="BK283" s="14"/>
      <c r="BL283" s="14"/>
    </row>
    <row r="284" s="3" customFormat="1" ht="12.75" customHeight="1" hidden="1">
      <c r="P284" s="10"/>
      <c r="Q284" s="11"/>
      <c r="R284" s="12"/>
      <c r="S284" s="13"/>
      <c r="T284" s="13"/>
      <c r="U284" s="13"/>
      <c r="V284" s="13"/>
      <c r="W284" s="13"/>
      <c r="X284" s="13"/>
      <c r="Y284" s="13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12"/>
      <c r="AY284" s="12"/>
      <c r="AZ284" s="12"/>
      <c r="BA284" s="12"/>
      <c r="BB284" s="12"/>
      <c r="BC284" s="12"/>
      <c r="BD284" s="12"/>
      <c r="BE284" s="13"/>
      <c r="BF284" s="13"/>
      <c r="BG284" s="14"/>
      <c r="BH284" s="14"/>
      <c r="BI284" s="13"/>
      <c r="BJ284" s="13"/>
      <c r="BK284" s="14"/>
      <c r="BL284" s="14"/>
    </row>
    <row r="285" s="3" customFormat="1" ht="12.75" customHeight="1" hidden="1">
      <c r="P285" s="10"/>
      <c r="Q285" s="11"/>
      <c r="R285" s="12"/>
      <c r="S285" s="13"/>
      <c r="T285" s="13"/>
      <c r="U285" s="13"/>
      <c r="V285" s="13"/>
      <c r="W285" s="13"/>
      <c r="X285" s="13"/>
      <c r="Y285" s="13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12"/>
      <c r="AY285" s="12"/>
      <c r="AZ285" s="12"/>
      <c r="BA285" s="12"/>
      <c r="BB285" s="12"/>
      <c r="BC285" s="12"/>
      <c r="BD285" s="12"/>
      <c r="BE285" s="13"/>
      <c r="BF285" s="13"/>
      <c r="BG285" s="14"/>
      <c r="BH285" s="14"/>
      <c r="BI285" s="13"/>
      <c r="BJ285" s="13"/>
      <c r="BK285" s="14"/>
      <c r="BL285" s="14"/>
    </row>
    <row r="286" s="3" customFormat="1" ht="12.75" customHeight="1" hidden="1">
      <c r="P286" s="10"/>
      <c r="Q286" s="11"/>
      <c r="R286" s="12"/>
      <c r="S286" s="13"/>
      <c r="T286" s="13"/>
      <c r="U286" s="13"/>
      <c r="V286" s="13"/>
      <c r="W286" s="13"/>
      <c r="X286" s="13"/>
      <c r="Y286" s="13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12"/>
      <c r="AY286" s="12"/>
      <c r="AZ286" s="12"/>
      <c r="BA286" s="12"/>
      <c r="BB286" s="12"/>
      <c r="BC286" s="12"/>
      <c r="BD286" s="12"/>
      <c r="BE286" s="13"/>
      <c r="BF286" s="13"/>
      <c r="BG286" s="14"/>
      <c r="BH286" s="14"/>
      <c r="BI286" s="13"/>
      <c r="BJ286" s="13"/>
      <c r="BK286" s="14"/>
      <c r="BL286" s="14"/>
    </row>
    <row r="287" s="3" customFormat="1" ht="12.75" customHeight="1" hidden="1">
      <c r="P287" s="10"/>
      <c r="Q287" s="11"/>
      <c r="R287" s="12"/>
      <c r="S287" s="13"/>
      <c r="T287" s="13"/>
      <c r="U287" s="13"/>
      <c r="V287" s="13"/>
      <c r="W287" s="13"/>
      <c r="X287" s="13"/>
      <c r="Y287" s="13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2"/>
      <c r="AY287" s="12"/>
      <c r="AZ287" s="12"/>
      <c r="BA287" s="12"/>
      <c r="BB287" s="12"/>
      <c r="BC287" s="12"/>
      <c r="BD287" s="12"/>
      <c r="BE287" s="13"/>
      <c r="BF287" s="13"/>
      <c r="BG287" s="14"/>
      <c r="BH287" s="14"/>
      <c r="BI287" s="13"/>
      <c r="BJ287" s="13"/>
      <c r="BK287" s="14"/>
      <c r="BL287" s="14"/>
    </row>
    <row r="288" s="3" customFormat="1" ht="12.75" customHeight="1" hidden="1">
      <c r="P288" s="10"/>
      <c r="Q288" s="11"/>
      <c r="R288" s="12"/>
      <c r="S288" s="13"/>
      <c r="T288" s="13"/>
      <c r="U288" s="13"/>
      <c r="V288" s="13"/>
      <c r="W288" s="13"/>
      <c r="X288" s="13"/>
      <c r="Y288" s="13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2"/>
      <c r="AY288" s="12"/>
      <c r="AZ288" s="12"/>
      <c r="BA288" s="12"/>
      <c r="BB288" s="12"/>
      <c r="BC288" s="12"/>
      <c r="BD288" s="12"/>
      <c r="BE288" s="13"/>
      <c r="BF288" s="13"/>
      <c r="BG288" s="14"/>
      <c r="BH288" s="14"/>
      <c r="BI288" s="13"/>
      <c r="BJ288" s="13"/>
      <c r="BK288" s="14"/>
      <c r="BL288" s="14"/>
    </row>
    <row r="289" s="3" customFormat="1" ht="12.75" customHeight="1" hidden="1">
      <c r="P289" s="10"/>
      <c r="Q289" s="11"/>
      <c r="R289" s="12"/>
      <c r="S289" s="13"/>
      <c r="T289" s="13"/>
      <c r="U289" s="13"/>
      <c r="V289" s="13"/>
      <c r="W289" s="13"/>
      <c r="X289" s="13"/>
      <c r="Y289" s="13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12"/>
      <c r="AY289" s="12"/>
      <c r="AZ289" s="12"/>
      <c r="BA289" s="12"/>
      <c r="BB289" s="12"/>
      <c r="BC289" s="12"/>
      <c r="BD289" s="12"/>
      <c r="BE289" s="13"/>
      <c r="BF289" s="13"/>
      <c r="BG289" s="14"/>
      <c r="BH289" s="14"/>
      <c r="BI289" s="13"/>
      <c r="BJ289" s="13"/>
      <c r="BK289" s="14"/>
      <c r="BL289" s="14"/>
    </row>
    <row r="290" s="3" customFormat="1" ht="12.75" customHeight="1" hidden="1">
      <c r="P290" s="10"/>
      <c r="Q290" s="11"/>
      <c r="R290" s="12"/>
      <c r="S290" s="13"/>
      <c r="T290" s="13"/>
      <c r="U290" s="13"/>
      <c r="V290" s="13"/>
      <c r="W290" s="13"/>
      <c r="X290" s="13"/>
      <c r="Y290" s="13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12"/>
      <c r="AY290" s="12"/>
      <c r="AZ290" s="12"/>
      <c r="BA290" s="12"/>
      <c r="BB290" s="12"/>
      <c r="BC290" s="12"/>
      <c r="BD290" s="12"/>
      <c r="BE290" s="13"/>
      <c r="BF290" s="13"/>
      <c r="BG290" s="14"/>
      <c r="BH290" s="14"/>
      <c r="BI290" s="13"/>
      <c r="BJ290" s="13"/>
      <c r="BK290" s="14"/>
      <c r="BL290" s="14"/>
    </row>
    <row r="291" s="3" customFormat="1" ht="12.75" customHeight="1" hidden="1">
      <c r="P291" s="10"/>
      <c r="Q291" s="11"/>
      <c r="R291" s="12"/>
      <c r="S291" s="13"/>
      <c r="T291" s="13"/>
      <c r="U291" s="13"/>
      <c r="V291" s="13"/>
      <c r="W291" s="13"/>
      <c r="X291" s="13"/>
      <c r="Y291" s="13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12"/>
      <c r="AY291" s="12"/>
      <c r="AZ291" s="12"/>
      <c r="BA291" s="12"/>
      <c r="BB291" s="12"/>
      <c r="BC291" s="12"/>
      <c r="BD291" s="12"/>
      <c r="BE291" s="13"/>
      <c r="BF291" s="13"/>
      <c r="BG291" s="14"/>
      <c r="BH291" s="14"/>
      <c r="BI291" s="13"/>
      <c r="BJ291" s="13"/>
      <c r="BK291" s="14"/>
      <c r="BL291" s="14"/>
    </row>
    <row r="292" s="3" customFormat="1" ht="12.75" customHeight="1" hidden="1">
      <c r="P292" s="10"/>
      <c r="Q292" s="11"/>
      <c r="R292" s="12"/>
      <c r="S292" s="13"/>
      <c r="T292" s="13"/>
      <c r="U292" s="13"/>
      <c r="V292" s="13"/>
      <c r="W292" s="13"/>
      <c r="X292" s="13"/>
      <c r="Y292" s="13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12"/>
      <c r="AY292" s="12"/>
      <c r="AZ292" s="12"/>
      <c r="BA292" s="12"/>
      <c r="BB292" s="12"/>
      <c r="BC292" s="12"/>
      <c r="BD292" s="12"/>
      <c r="BE292" s="13"/>
      <c r="BF292" s="13"/>
      <c r="BG292" s="14"/>
      <c r="BH292" s="14"/>
      <c r="BI292" s="13"/>
      <c r="BJ292" s="13"/>
      <c r="BK292" s="14"/>
      <c r="BL292" s="14"/>
    </row>
    <row r="293" s="3" customFormat="1" ht="12.75" customHeight="1" hidden="1">
      <c r="P293" s="10"/>
      <c r="Q293" s="11"/>
      <c r="R293" s="12"/>
      <c r="S293" s="13"/>
      <c r="T293" s="13"/>
      <c r="U293" s="13"/>
      <c r="V293" s="13"/>
      <c r="W293" s="13"/>
      <c r="X293" s="13"/>
      <c r="Y293" s="13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12"/>
      <c r="AY293" s="12"/>
      <c r="AZ293" s="12"/>
      <c r="BA293" s="12"/>
      <c r="BB293" s="12"/>
      <c r="BC293" s="12"/>
      <c r="BD293" s="12"/>
      <c r="BE293" s="13"/>
      <c r="BF293" s="13"/>
      <c r="BG293" s="14"/>
      <c r="BH293" s="14"/>
      <c r="BI293" s="13"/>
      <c r="BJ293" s="13"/>
      <c r="BK293" s="14"/>
      <c r="BL293" s="14"/>
    </row>
    <row r="294" s="3" customFormat="1" ht="12.75" customHeight="1" hidden="1">
      <c r="P294" s="10"/>
      <c r="Q294" s="11"/>
      <c r="R294" s="12"/>
      <c r="S294" s="13"/>
      <c r="T294" s="13"/>
      <c r="U294" s="13"/>
      <c r="V294" s="13"/>
      <c r="W294" s="13"/>
      <c r="X294" s="13"/>
      <c r="Y294" s="13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12"/>
      <c r="AY294" s="12"/>
      <c r="AZ294" s="12"/>
      <c r="BA294" s="12"/>
      <c r="BB294" s="12"/>
      <c r="BC294" s="12"/>
      <c r="BD294" s="12"/>
      <c r="BE294" s="13"/>
      <c r="BF294" s="13"/>
      <c r="BG294" s="14"/>
      <c r="BH294" s="14"/>
      <c r="BI294" s="13"/>
      <c r="BJ294" s="13"/>
      <c r="BK294" s="14"/>
      <c r="BL294" s="14"/>
    </row>
    <row r="295" s="3" customFormat="1" ht="12.75" customHeight="1" hidden="1">
      <c r="P295" s="10"/>
      <c r="Q295" s="11"/>
      <c r="R295" s="12"/>
      <c r="S295" s="13"/>
      <c r="T295" s="13"/>
      <c r="U295" s="13"/>
      <c r="V295" s="13"/>
      <c r="W295" s="13"/>
      <c r="X295" s="13"/>
      <c r="Y295" s="13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12"/>
      <c r="AY295" s="12"/>
      <c r="AZ295" s="12"/>
      <c r="BA295" s="12"/>
      <c r="BB295" s="12"/>
      <c r="BC295" s="12"/>
      <c r="BD295" s="12"/>
      <c r="BE295" s="13"/>
      <c r="BF295" s="13"/>
      <c r="BG295" s="14"/>
      <c r="BH295" s="14"/>
      <c r="BI295" s="13"/>
      <c r="BJ295" s="13"/>
      <c r="BK295" s="14"/>
      <c r="BL295" s="14"/>
    </row>
    <row r="296" s="3" customFormat="1" ht="12.75" customHeight="1" hidden="1">
      <c r="P296" s="10"/>
      <c r="Q296" s="11"/>
      <c r="R296" s="12"/>
      <c r="S296" s="13"/>
      <c r="T296" s="13"/>
      <c r="U296" s="13"/>
      <c r="V296" s="13"/>
      <c r="W296" s="13"/>
      <c r="X296" s="13"/>
      <c r="Y296" s="13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12"/>
      <c r="AY296" s="12"/>
      <c r="AZ296" s="12"/>
      <c r="BA296" s="12"/>
      <c r="BB296" s="12"/>
      <c r="BC296" s="12"/>
      <c r="BD296" s="12"/>
      <c r="BE296" s="13"/>
      <c r="BF296" s="13"/>
      <c r="BG296" s="14"/>
      <c r="BH296" s="14"/>
      <c r="BI296" s="13"/>
      <c r="BJ296" s="13"/>
      <c r="BK296" s="14"/>
      <c r="BL296" s="14"/>
    </row>
    <row r="297" s="3" customFormat="1" ht="12.75" customHeight="1" hidden="1">
      <c r="P297" s="10"/>
      <c r="Q297" s="11"/>
      <c r="R297" s="12"/>
      <c r="S297" s="13"/>
      <c r="T297" s="13"/>
      <c r="U297" s="13"/>
      <c r="V297" s="13"/>
      <c r="W297" s="13"/>
      <c r="X297" s="13"/>
      <c r="Y297" s="13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12"/>
      <c r="AY297" s="12"/>
      <c r="AZ297" s="12"/>
      <c r="BA297" s="12"/>
      <c r="BB297" s="12"/>
      <c r="BC297" s="12"/>
      <c r="BD297" s="12"/>
      <c r="BE297" s="13"/>
      <c r="BF297" s="13"/>
      <c r="BG297" s="14"/>
      <c r="BH297" s="14"/>
      <c r="BI297" s="13"/>
      <c r="BJ297" s="13"/>
      <c r="BK297" s="14"/>
      <c r="BL297" s="14"/>
    </row>
    <row r="298" s="3" customFormat="1" ht="12.75" customHeight="1" hidden="1">
      <c r="P298" s="10"/>
      <c r="Q298" s="11"/>
      <c r="R298" s="12"/>
      <c r="S298" s="13"/>
      <c r="T298" s="13"/>
      <c r="U298" s="13"/>
      <c r="V298" s="13"/>
      <c r="W298" s="13"/>
      <c r="X298" s="13"/>
      <c r="Y298" s="13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2"/>
      <c r="AY298" s="12"/>
      <c r="AZ298" s="12"/>
      <c r="BA298" s="12"/>
      <c r="BB298" s="12"/>
      <c r="BC298" s="12"/>
      <c r="BD298" s="12"/>
      <c r="BE298" s="13"/>
      <c r="BF298" s="13"/>
      <c r="BG298" s="14"/>
      <c r="BH298" s="14"/>
      <c r="BI298" s="13"/>
      <c r="BJ298" s="13"/>
      <c r="BK298" s="14"/>
      <c r="BL298" s="14"/>
    </row>
    <row r="299" s="3" customFormat="1" ht="12.75" customHeight="1" hidden="1">
      <c r="P299" s="10"/>
      <c r="Q299" s="11"/>
      <c r="R299" s="12"/>
      <c r="S299" s="13"/>
      <c r="T299" s="13"/>
      <c r="U299" s="13"/>
      <c r="V299" s="13"/>
      <c r="W299" s="13"/>
      <c r="X299" s="13"/>
      <c r="Y299" s="13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12"/>
      <c r="AY299" s="12"/>
      <c r="AZ299" s="12"/>
      <c r="BA299" s="12"/>
      <c r="BB299" s="12"/>
      <c r="BC299" s="12"/>
      <c r="BD299" s="12"/>
      <c r="BE299" s="13"/>
      <c r="BF299" s="13"/>
      <c r="BG299" s="14"/>
      <c r="BH299" s="14"/>
      <c r="BI299" s="13"/>
      <c r="BJ299" s="13"/>
      <c r="BK299" s="14"/>
      <c r="BL299" s="14"/>
    </row>
    <row r="300" s="3" customFormat="1" ht="12.75" customHeight="1" hidden="1">
      <c r="P300" s="10"/>
      <c r="Q300" s="11"/>
      <c r="R300" s="12"/>
      <c r="S300" s="13"/>
      <c r="T300" s="13"/>
      <c r="U300" s="13"/>
      <c r="V300" s="13"/>
      <c r="W300" s="13"/>
      <c r="X300" s="13"/>
      <c r="Y300" s="13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12"/>
      <c r="AY300" s="12"/>
      <c r="AZ300" s="12"/>
      <c r="BA300" s="12"/>
      <c r="BB300" s="12"/>
      <c r="BC300" s="12"/>
      <c r="BD300" s="12"/>
      <c r="BE300" s="13"/>
      <c r="BF300" s="13"/>
      <c r="BG300" s="14"/>
      <c r="BH300" s="14"/>
      <c r="BI300" s="13"/>
      <c r="BJ300" s="13"/>
      <c r="BK300" s="14"/>
      <c r="BL300" s="14"/>
    </row>
    <row r="301" s="3" customFormat="1" ht="12.75" customHeight="1" hidden="1">
      <c r="P301" s="10"/>
      <c r="Q301" s="11"/>
      <c r="R301" s="12"/>
      <c r="S301" s="13"/>
      <c r="T301" s="13"/>
      <c r="U301" s="13"/>
      <c r="V301" s="13"/>
      <c r="W301" s="13"/>
      <c r="X301" s="13"/>
      <c r="Y301" s="13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12"/>
      <c r="AY301" s="12"/>
      <c r="AZ301" s="12"/>
      <c r="BA301" s="12"/>
      <c r="BB301" s="12"/>
      <c r="BC301" s="12"/>
      <c r="BD301" s="12"/>
      <c r="BE301" s="13"/>
      <c r="BF301" s="13"/>
      <c r="BG301" s="14"/>
      <c r="BH301" s="14"/>
      <c r="BI301" s="13"/>
      <c r="BJ301" s="13"/>
      <c r="BK301" s="14"/>
      <c r="BL301" s="14"/>
    </row>
    <row r="302" s="3" customFormat="1" ht="12.75" customHeight="1" hidden="1">
      <c r="P302" s="10"/>
      <c r="Q302" s="11"/>
      <c r="R302" s="12"/>
      <c r="S302" s="13"/>
      <c r="T302" s="13"/>
      <c r="U302" s="13"/>
      <c r="V302" s="13"/>
      <c r="W302" s="13"/>
      <c r="X302" s="13"/>
      <c r="Y302" s="13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12"/>
      <c r="AY302" s="12"/>
      <c r="AZ302" s="12"/>
      <c r="BA302" s="12"/>
      <c r="BB302" s="12"/>
      <c r="BC302" s="12"/>
      <c r="BD302" s="12"/>
      <c r="BE302" s="13"/>
      <c r="BF302" s="13"/>
      <c r="BG302" s="14"/>
      <c r="BH302" s="14"/>
      <c r="BI302" s="13"/>
      <c r="BJ302" s="13"/>
      <c r="BK302" s="14"/>
      <c r="BL302" s="14"/>
    </row>
    <row r="303" s="3" customFormat="1" ht="12.75" customHeight="1" hidden="1">
      <c r="P303" s="10"/>
      <c r="Q303" s="11"/>
      <c r="R303" s="12"/>
      <c r="S303" s="13"/>
      <c r="T303" s="13"/>
      <c r="U303" s="13"/>
      <c r="V303" s="13"/>
      <c r="W303" s="13"/>
      <c r="X303" s="13"/>
      <c r="Y303" s="13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12"/>
      <c r="AY303" s="12"/>
      <c r="AZ303" s="12"/>
      <c r="BA303" s="12"/>
      <c r="BB303" s="12"/>
      <c r="BC303" s="12"/>
      <c r="BD303" s="12"/>
      <c r="BE303" s="13"/>
      <c r="BF303" s="13"/>
      <c r="BG303" s="14"/>
      <c r="BH303" s="14"/>
      <c r="BI303" s="13"/>
      <c r="BJ303" s="13"/>
      <c r="BK303" s="14"/>
      <c r="BL303" s="14"/>
    </row>
    <row r="304" s="3" customFormat="1" ht="12.75" customHeight="1" hidden="1">
      <c r="P304" s="10"/>
      <c r="Q304" s="11"/>
      <c r="R304" s="12"/>
      <c r="S304" s="13"/>
      <c r="T304" s="13"/>
      <c r="U304" s="13"/>
      <c r="V304" s="13"/>
      <c r="W304" s="13"/>
      <c r="X304" s="13"/>
      <c r="Y304" s="13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12"/>
      <c r="AY304" s="12"/>
      <c r="AZ304" s="12"/>
      <c r="BA304" s="12"/>
      <c r="BB304" s="12"/>
      <c r="BC304" s="12"/>
      <c r="BD304" s="12"/>
      <c r="BE304" s="13"/>
      <c r="BF304" s="13"/>
      <c r="BG304" s="14"/>
      <c r="BH304" s="14"/>
      <c r="BI304" s="13"/>
      <c r="BJ304" s="13"/>
      <c r="BK304" s="14"/>
      <c r="BL304" s="14"/>
    </row>
    <row r="305" s="3" customFormat="1" ht="12.75" customHeight="1" hidden="1">
      <c r="P305" s="10"/>
      <c r="Q305" s="11"/>
      <c r="R305" s="12"/>
      <c r="S305" s="13"/>
      <c r="T305" s="13"/>
      <c r="U305" s="13"/>
      <c r="V305" s="13"/>
      <c r="W305" s="13"/>
      <c r="X305" s="13"/>
      <c r="Y305" s="13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12"/>
      <c r="AY305" s="12"/>
      <c r="AZ305" s="12"/>
      <c r="BA305" s="12"/>
      <c r="BB305" s="12"/>
      <c r="BC305" s="12"/>
      <c r="BD305" s="12"/>
      <c r="BE305" s="13"/>
      <c r="BF305" s="13"/>
      <c r="BG305" s="14"/>
      <c r="BH305" s="14"/>
      <c r="BI305" s="13"/>
      <c r="BJ305" s="13"/>
      <c r="BK305" s="14"/>
      <c r="BL305" s="14"/>
    </row>
    <row r="306" s="3" customFormat="1" ht="12.75" customHeight="1" hidden="1">
      <c r="P306" s="10"/>
      <c r="Q306" s="11"/>
      <c r="R306" s="12"/>
      <c r="S306" s="13"/>
      <c r="T306" s="13"/>
      <c r="U306" s="13"/>
      <c r="V306" s="13"/>
      <c r="W306" s="13"/>
      <c r="X306" s="13"/>
      <c r="Y306" s="13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12"/>
      <c r="AY306" s="12"/>
      <c r="AZ306" s="12"/>
      <c r="BA306" s="12"/>
      <c r="BB306" s="12"/>
      <c r="BC306" s="12"/>
      <c r="BD306" s="12"/>
      <c r="BE306" s="13"/>
      <c r="BF306" s="13"/>
      <c r="BG306" s="14"/>
      <c r="BH306" s="14"/>
      <c r="BI306" s="13"/>
      <c r="BJ306" s="13"/>
      <c r="BK306" s="14"/>
      <c r="BL306" s="14"/>
    </row>
    <row r="307" s="3" customFormat="1" ht="12.75" customHeight="1" hidden="1">
      <c r="P307" s="10"/>
      <c r="Q307" s="11"/>
      <c r="R307" s="12"/>
      <c r="S307" s="13"/>
      <c r="T307" s="13"/>
      <c r="U307" s="13"/>
      <c r="V307" s="13"/>
      <c r="W307" s="13"/>
      <c r="X307" s="13"/>
      <c r="Y307" s="13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12"/>
      <c r="AY307" s="12"/>
      <c r="AZ307" s="12"/>
      <c r="BA307" s="12"/>
      <c r="BB307" s="12"/>
      <c r="BC307" s="12"/>
      <c r="BD307" s="12"/>
      <c r="BE307" s="13"/>
      <c r="BF307" s="13"/>
      <c r="BG307" s="14"/>
      <c r="BH307" s="14"/>
      <c r="BI307" s="13"/>
      <c r="BJ307" s="13"/>
      <c r="BK307" s="14"/>
      <c r="BL307" s="14"/>
    </row>
    <row r="308" s="3" customFormat="1" ht="12.75" customHeight="1" hidden="1">
      <c r="P308" s="10"/>
      <c r="Q308" s="11"/>
      <c r="R308" s="12"/>
      <c r="S308" s="13"/>
      <c r="T308" s="13"/>
      <c r="U308" s="13"/>
      <c r="V308" s="13"/>
      <c r="W308" s="13"/>
      <c r="X308" s="13"/>
      <c r="Y308" s="13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2"/>
      <c r="AY308" s="12"/>
      <c r="AZ308" s="12"/>
      <c r="BA308" s="12"/>
      <c r="BB308" s="12"/>
      <c r="BC308" s="12"/>
      <c r="BD308" s="12"/>
      <c r="BE308" s="13"/>
      <c r="BF308" s="13"/>
      <c r="BG308" s="14"/>
      <c r="BH308" s="14"/>
      <c r="BI308" s="13"/>
      <c r="BJ308" s="13"/>
      <c r="BK308" s="14"/>
      <c r="BL308" s="14"/>
    </row>
    <row r="309" s="3" customFormat="1" ht="12.75" customHeight="1" hidden="1">
      <c r="P309" s="10"/>
      <c r="Q309" s="11"/>
      <c r="R309" s="12"/>
      <c r="S309" s="13"/>
      <c r="T309" s="13"/>
      <c r="U309" s="13"/>
      <c r="V309" s="13"/>
      <c r="W309" s="13"/>
      <c r="X309" s="13"/>
      <c r="Y309" s="13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12"/>
      <c r="AY309" s="12"/>
      <c r="AZ309" s="12"/>
      <c r="BA309" s="12"/>
      <c r="BB309" s="12"/>
      <c r="BC309" s="12"/>
      <c r="BD309" s="12"/>
      <c r="BE309" s="13"/>
      <c r="BF309" s="13"/>
      <c r="BG309" s="14"/>
      <c r="BH309" s="14"/>
      <c r="BI309" s="13"/>
      <c r="BJ309" s="13"/>
      <c r="BK309" s="14"/>
      <c r="BL309" s="14"/>
    </row>
    <row r="310" s="3" customFormat="1" ht="12.75" customHeight="1" hidden="1">
      <c r="P310" s="10"/>
      <c r="Q310" s="11"/>
      <c r="R310" s="12"/>
      <c r="S310" s="13"/>
      <c r="T310" s="13"/>
      <c r="U310" s="13"/>
      <c r="V310" s="13"/>
      <c r="W310" s="13"/>
      <c r="X310" s="13"/>
      <c r="Y310" s="13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12"/>
      <c r="AY310" s="12"/>
      <c r="AZ310" s="12"/>
      <c r="BA310" s="12"/>
      <c r="BB310" s="12"/>
      <c r="BC310" s="12"/>
      <c r="BD310" s="12"/>
      <c r="BE310" s="13"/>
      <c r="BF310" s="13"/>
      <c r="BG310" s="14"/>
      <c r="BH310" s="14"/>
      <c r="BI310" s="13"/>
      <c r="BJ310" s="13"/>
      <c r="BK310" s="14"/>
      <c r="BL310" s="14"/>
    </row>
    <row r="311" s="3" customFormat="1" ht="12.75" customHeight="1" hidden="1">
      <c r="P311" s="10"/>
      <c r="Q311" s="11"/>
      <c r="R311" s="12"/>
      <c r="S311" s="13"/>
      <c r="T311" s="13"/>
      <c r="U311" s="13"/>
      <c r="V311" s="13"/>
      <c r="W311" s="13"/>
      <c r="X311" s="13"/>
      <c r="Y311" s="13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12"/>
      <c r="AY311" s="12"/>
      <c r="AZ311" s="12"/>
      <c r="BA311" s="12"/>
      <c r="BB311" s="12"/>
      <c r="BC311" s="12"/>
      <c r="BD311" s="12"/>
      <c r="BE311" s="13"/>
      <c r="BF311" s="13"/>
      <c r="BG311" s="14"/>
      <c r="BH311" s="14"/>
      <c r="BI311" s="13"/>
      <c r="BJ311" s="13"/>
      <c r="BK311" s="14"/>
      <c r="BL311" s="14"/>
    </row>
    <row r="312" s="3" customFormat="1" ht="12.75" customHeight="1" hidden="1">
      <c r="P312" s="10"/>
      <c r="Q312" s="11"/>
      <c r="R312" s="12"/>
      <c r="S312" s="13"/>
      <c r="T312" s="13"/>
      <c r="U312" s="13"/>
      <c r="V312" s="13"/>
      <c r="W312" s="13"/>
      <c r="X312" s="13"/>
      <c r="Y312" s="13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12"/>
      <c r="AY312" s="12"/>
      <c r="AZ312" s="12"/>
      <c r="BA312" s="12"/>
      <c r="BB312" s="12"/>
      <c r="BC312" s="12"/>
      <c r="BD312" s="12"/>
      <c r="BE312" s="13"/>
      <c r="BF312" s="13"/>
      <c r="BG312" s="14"/>
      <c r="BH312" s="14"/>
      <c r="BI312" s="13"/>
      <c r="BJ312" s="13"/>
      <c r="BK312" s="14"/>
      <c r="BL312" s="14"/>
    </row>
    <row r="313" s="3" customFormat="1" ht="12.75" customHeight="1" hidden="1">
      <c r="P313" s="10"/>
      <c r="Q313" s="11"/>
      <c r="R313" s="12"/>
      <c r="S313" s="13"/>
      <c r="T313" s="13"/>
      <c r="U313" s="13"/>
      <c r="V313" s="13"/>
      <c r="W313" s="13"/>
      <c r="X313" s="13"/>
      <c r="Y313" s="13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12"/>
      <c r="AY313" s="12"/>
      <c r="AZ313" s="12"/>
      <c r="BA313" s="12"/>
      <c r="BB313" s="12"/>
      <c r="BC313" s="12"/>
      <c r="BD313" s="12"/>
      <c r="BE313" s="13"/>
      <c r="BF313" s="13"/>
      <c r="BG313" s="14"/>
      <c r="BH313" s="14"/>
      <c r="BI313" s="13"/>
      <c r="BJ313" s="13"/>
      <c r="BK313" s="14"/>
      <c r="BL313" s="14"/>
    </row>
    <row r="314" s="3" customFormat="1" ht="12.75" customHeight="1" hidden="1">
      <c r="P314" s="10"/>
      <c r="Q314" s="11"/>
      <c r="R314" s="12"/>
      <c r="S314" s="13"/>
      <c r="T314" s="13"/>
      <c r="U314" s="13"/>
      <c r="V314" s="13"/>
      <c r="W314" s="13"/>
      <c r="X314" s="13"/>
      <c r="Y314" s="13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12"/>
      <c r="AY314" s="12"/>
      <c r="AZ314" s="12"/>
      <c r="BA314" s="12"/>
      <c r="BB314" s="12"/>
      <c r="BC314" s="12"/>
      <c r="BD314" s="12"/>
      <c r="BE314" s="13"/>
      <c r="BF314" s="13"/>
      <c r="BG314" s="14"/>
      <c r="BH314" s="14"/>
      <c r="BI314" s="13"/>
      <c r="BJ314" s="13"/>
      <c r="BK314" s="14"/>
      <c r="BL314" s="14"/>
    </row>
    <row r="315" s="3" customFormat="1" ht="12.75" customHeight="1" hidden="1">
      <c r="P315" s="10"/>
      <c r="Q315" s="11"/>
      <c r="R315" s="12"/>
      <c r="S315" s="13"/>
      <c r="T315" s="13"/>
      <c r="U315" s="13"/>
      <c r="V315" s="13"/>
      <c r="W315" s="13"/>
      <c r="X315" s="13"/>
      <c r="Y315" s="13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12"/>
      <c r="AY315" s="12"/>
      <c r="AZ315" s="12"/>
      <c r="BA315" s="12"/>
      <c r="BB315" s="12"/>
      <c r="BC315" s="12"/>
      <c r="BD315" s="12"/>
      <c r="BE315" s="13"/>
      <c r="BF315" s="13"/>
      <c r="BG315" s="14"/>
      <c r="BH315" s="14"/>
      <c r="BI315" s="13"/>
      <c r="BJ315" s="13"/>
      <c r="BK315" s="14"/>
      <c r="BL315" s="14"/>
    </row>
    <row r="316" s="3" customFormat="1" ht="12.75" customHeight="1" hidden="1">
      <c r="P316" s="10"/>
      <c r="Q316" s="11"/>
      <c r="R316" s="12"/>
      <c r="S316" s="13"/>
      <c r="T316" s="13"/>
      <c r="U316" s="13"/>
      <c r="V316" s="13"/>
      <c r="W316" s="13"/>
      <c r="X316" s="13"/>
      <c r="Y316" s="13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12"/>
      <c r="AY316" s="12"/>
      <c r="AZ316" s="12"/>
      <c r="BA316" s="12"/>
      <c r="BB316" s="12"/>
      <c r="BC316" s="12"/>
      <c r="BD316" s="12"/>
      <c r="BE316" s="13"/>
      <c r="BF316" s="13"/>
      <c r="BG316" s="14"/>
      <c r="BH316" s="14"/>
      <c r="BI316" s="13"/>
      <c r="BJ316" s="13"/>
      <c r="BK316" s="14"/>
      <c r="BL316" s="14"/>
    </row>
    <row r="317" s="3" customFormat="1" ht="12.75" customHeight="1" hidden="1">
      <c r="P317" s="10"/>
      <c r="Q317" s="11"/>
      <c r="R317" s="12"/>
      <c r="S317" s="13"/>
      <c r="T317" s="13"/>
      <c r="U317" s="13"/>
      <c r="V317" s="13"/>
      <c r="W317" s="13"/>
      <c r="X317" s="13"/>
      <c r="Y317" s="13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12"/>
      <c r="AY317" s="12"/>
      <c r="AZ317" s="12"/>
      <c r="BA317" s="12"/>
      <c r="BB317" s="12"/>
      <c r="BC317" s="12"/>
      <c r="BD317" s="12"/>
      <c r="BE317" s="13"/>
      <c r="BF317" s="13"/>
      <c r="BG317" s="14"/>
      <c r="BH317" s="14"/>
      <c r="BI317" s="13"/>
      <c r="BJ317" s="13"/>
      <c r="BK317" s="14"/>
      <c r="BL317" s="14"/>
    </row>
    <row r="318" s="3" customFormat="1" ht="12.75" customHeight="1" hidden="1">
      <c r="P318" s="10"/>
      <c r="Q318" s="11"/>
      <c r="R318" s="12"/>
      <c r="S318" s="13"/>
      <c r="T318" s="13"/>
      <c r="U318" s="13"/>
      <c r="V318" s="13"/>
      <c r="W318" s="13"/>
      <c r="X318" s="13"/>
      <c r="Y318" s="13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2"/>
      <c r="AY318" s="12"/>
      <c r="AZ318" s="12"/>
      <c r="BA318" s="12"/>
      <c r="BB318" s="12"/>
      <c r="BC318" s="12"/>
      <c r="BD318" s="12"/>
      <c r="BE318" s="13"/>
      <c r="BF318" s="13"/>
      <c r="BG318" s="14"/>
      <c r="BH318" s="14"/>
      <c r="BI318" s="13"/>
      <c r="BJ318" s="13"/>
      <c r="BK318" s="14"/>
      <c r="BL318" s="14"/>
    </row>
    <row r="319" s="3" customFormat="1" ht="12.75" customHeight="1" hidden="1">
      <c r="P319" s="10"/>
      <c r="Q319" s="11"/>
      <c r="R319" s="12"/>
      <c r="S319" s="13"/>
      <c r="T319" s="13"/>
      <c r="U319" s="13"/>
      <c r="V319" s="13"/>
      <c r="W319" s="13"/>
      <c r="X319" s="13"/>
      <c r="Y319" s="13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12"/>
      <c r="AY319" s="12"/>
      <c r="AZ319" s="12"/>
      <c r="BA319" s="12"/>
      <c r="BB319" s="12"/>
      <c r="BC319" s="12"/>
      <c r="BD319" s="12"/>
      <c r="BE319" s="13"/>
      <c r="BF319" s="13"/>
      <c r="BG319" s="14"/>
      <c r="BH319" s="14"/>
      <c r="BI319" s="13"/>
      <c r="BJ319" s="13"/>
      <c r="BK319" s="14"/>
      <c r="BL319" s="14"/>
    </row>
    <row r="320" s="3" customFormat="1" ht="12.75" customHeight="1" hidden="1">
      <c r="P320" s="10"/>
      <c r="Q320" s="11"/>
      <c r="R320" s="12"/>
      <c r="S320" s="13"/>
      <c r="T320" s="13"/>
      <c r="U320" s="13"/>
      <c r="V320" s="13"/>
      <c r="W320" s="13"/>
      <c r="X320" s="13"/>
      <c r="Y320" s="13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12"/>
      <c r="AY320" s="12"/>
      <c r="AZ320" s="12"/>
      <c r="BA320" s="12"/>
      <c r="BB320" s="12"/>
      <c r="BC320" s="12"/>
      <c r="BD320" s="12"/>
      <c r="BE320" s="13"/>
      <c r="BF320" s="13"/>
      <c r="BG320" s="14"/>
      <c r="BH320" s="14"/>
      <c r="BI320" s="13"/>
      <c r="BJ320" s="13"/>
      <c r="BK320" s="14"/>
      <c r="BL320" s="14"/>
    </row>
    <row r="321" s="3" customFormat="1" ht="12.75" customHeight="1" hidden="1">
      <c r="P321" s="10"/>
      <c r="Q321" s="11"/>
      <c r="R321" s="12"/>
      <c r="S321" s="13"/>
      <c r="T321" s="13"/>
      <c r="U321" s="13"/>
      <c r="V321" s="13"/>
      <c r="W321" s="13"/>
      <c r="X321" s="13"/>
      <c r="Y321" s="13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12"/>
      <c r="AY321" s="12"/>
      <c r="AZ321" s="12"/>
      <c r="BA321" s="12"/>
      <c r="BB321" s="12"/>
      <c r="BC321" s="12"/>
      <c r="BD321" s="12"/>
      <c r="BE321" s="13"/>
      <c r="BF321" s="13"/>
      <c r="BG321" s="14"/>
      <c r="BH321" s="14"/>
      <c r="BI321" s="13"/>
      <c r="BJ321" s="13"/>
      <c r="BK321" s="14"/>
      <c r="BL321" s="14"/>
    </row>
    <row r="322" s="3" customFormat="1" ht="12.75" customHeight="1" hidden="1">
      <c r="P322" s="10"/>
      <c r="Q322" s="11"/>
      <c r="R322" s="12"/>
      <c r="S322" s="13"/>
      <c r="T322" s="13"/>
      <c r="U322" s="13"/>
      <c r="V322" s="13"/>
      <c r="W322" s="13"/>
      <c r="X322" s="13"/>
      <c r="Y322" s="13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12"/>
      <c r="AY322" s="12"/>
      <c r="AZ322" s="12"/>
      <c r="BA322" s="12"/>
      <c r="BB322" s="12"/>
      <c r="BC322" s="12"/>
      <c r="BD322" s="12"/>
      <c r="BE322" s="13"/>
      <c r="BF322" s="13"/>
      <c r="BG322" s="14"/>
      <c r="BH322" s="14"/>
      <c r="BI322" s="13"/>
      <c r="BJ322" s="13"/>
      <c r="BK322" s="14"/>
      <c r="BL322" s="14"/>
    </row>
    <row r="323" s="3" customFormat="1" ht="12.75" customHeight="1" hidden="1">
      <c r="P323" s="10"/>
      <c r="Q323" s="11"/>
      <c r="R323" s="12"/>
      <c r="S323" s="13"/>
      <c r="T323" s="13"/>
      <c r="U323" s="13"/>
      <c r="V323" s="13"/>
      <c r="W323" s="13"/>
      <c r="X323" s="13"/>
      <c r="Y323" s="13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12"/>
      <c r="AY323" s="12"/>
      <c r="AZ323" s="12"/>
      <c r="BA323" s="12"/>
      <c r="BB323" s="12"/>
      <c r="BC323" s="12"/>
      <c r="BD323" s="12"/>
      <c r="BE323" s="13"/>
      <c r="BF323" s="13"/>
      <c r="BG323" s="14"/>
      <c r="BH323" s="14"/>
      <c r="BI323" s="13"/>
      <c r="BJ323" s="13"/>
      <c r="BK323" s="14"/>
      <c r="BL323" s="14"/>
    </row>
    <row r="324" s="3" customFormat="1" ht="12.75" customHeight="1" hidden="1">
      <c r="P324" s="10"/>
      <c r="Q324" s="11"/>
      <c r="R324" s="12"/>
      <c r="S324" s="13"/>
      <c r="T324" s="13"/>
      <c r="U324" s="13"/>
      <c r="V324" s="13"/>
      <c r="W324" s="13"/>
      <c r="X324" s="13"/>
      <c r="Y324" s="13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12"/>
      <c r="AY324" s="12"/>
      <c r="AZ324" s="12"/>
      <c r="BA324" s="12"/>
      <c r="BB324" s="12"/>
      <c r="BC324" s="12"/>
      <c r="BD324" s="12"/>
      <c r="BE324" s="13"/>
      <c r="BF324" s="13"/>
      <c r="BG324" s="14"/>
      <c r="BH324" s="14"/>
      <c r="BI324" s="13"/>
      <c r="BJ324" s="13"/>
      <c r="BK324" s="14"/>
      <c r="BL324" s="14"/>
    </row>
    <row r="325" s="3" customFormat="1" ht="12.75" customHeight="1" hidden="1">
      <c r="P325" s="10"/>
      <c r="Q325" s="11"/>
      <c r="R325" s="12"/>
      <c r="S325" s="13"/>
      <c r="T325" s="13"/>
      <c r="U325" s="13"/>
      <c r="V325" s="13"/>
      <c r="W325" s="13"/>
      <c r="X325" s="13"/>
      <c r="Y325" s="13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12"/>
      <c r="AY325" s="12"/>
      <c r="AZ325" s="12"/>
      <c r="BA325" s="12"/>
      <c r="BB325" s="12"/>
      <c r="BC325" s="12"/>
      <c r="BD325" s="12"/>
      <c r="BE325" s="13"/>
      <c r="BF325" s="13"/>
      <c r="BG325" s="14"/>
      <c r="BH325" s="14"/>
      <c r="BI325" s="13"/>
      <c r="BJ325" s="13"/>
      <c r="BK325" s="14"/>
      <c r="BL325" s="14"/>
    </row>
    <row r="326" s="3" customFormat="1" ht="12.75" customHeight="1" hidden="1">
      <c r="P326" s="10"/>
      <c r="Q326" s="11"/>
      <c r="R326" s="12"/>
      <c r="S326" s="13"/>
      <c r="T326" s="13"/>
      <c r="U326" s="13"/>
      <c r="V326" s="13"/>
      <c r="W326" s="13"/>
      <c r="X326" s="13"/>
      <c r="Y326" s="13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12"/>
      <c r="AY326" s="12"/>
      <c r="AZ326" s="12"/>
      <c r="BA326" s="12"/>
      <c r="BB326" s="12"/>
      <c r="BC326" s="12"/>
      <c r="BD326" s="12"/>
      <c r="BE326" s="13"/>
      <c r="BF326" s="13"/>
      <c r="BG326" s="14"/>
      <c r="BH326" s="14"/>
      <c r="BI326" s="13"/>
      <c r="BJ326" s="13"/>
      <c r="BK326" s="14"/>
      <c r="BL326" s="14"/>
    </row>
    <row r="327" s="3" customFormat="1" ht="12.75" customHeight="1" hidden="1">
      <c r="P327" s="10"/>
      <c r="Q327" s="11"/>
      <c r="R327" s="12"/>
      <c r="S327" s="13"/>
      <c r="T327" s="13"/>
      <c r="U327" s="13"/>
      <c r="V327" s="13"/>
      <c r="W327" s="13"/>
      <c r="X327" s="13"/>
      <c r="Y327" s="13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12"/>
      <c r="AY327" s="12"/>
      <c r="AZ327" s="12"/>
      <c r="BA327" s="12"/>
      <c r="BB327" s="12"/>
      <c r="BC327" s="12"/>
      <c r="BD327" s="12"/>
      <c r="BE327" s="13"/>
      <c r="BF327" s="13"/>
      <c r="BG327" s="14"/>
      <c r="BH327" s="14"/>
      <c r="BI327" s="13"/>
      <c r="BJ327" s="13"/>
      <c r="BK327" s="14"/>
      <c r="BL327" s="14"/>
    </row>
    <row r="328" s="3" customFormat="1" ht="12.75" customHeight="1" hidden="1">
      <c r="P328" s="10"/>
      <c r="Q328" s="11"/>
      <c r="R328" s="12"/>
      <c r="S328" s="13"/>
      <c r="T328" s="13"/>
      <c r="U328" s="13"/>
      <c r="V328" s="13"/>
      <c r="W328" s="13"/>
      <c r="X328" s="13"/>
      <c r="Y328" s="13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2"/>
      <c r="AY328" s="12"/>
      <c r="AZ328" s="12"/>
      <c r="BA328" s="12"/>
      <c r="BB328" s="12"/>
      <c r="BC328" s="12"/>
      <c r="BD328" s="12"/>
      <c r="BE328" s="13"/>
      <c r="BF328" s="13"/>
      <c r="BG328" s="14"/>
      <c r="BH328" s="14"/>
      <c r="BI328" s="13"/>
      <c r="BJ328" s="13"/>
      <c r="BK328" s="14"/>
      <c r="BL328" s="14"/>
    </row>
    <row r="329" s="3" customFormat="1" ht="12.75" customHeight="1" hidden="1">
      <c r="P329" s="10"/>
      <c r="Q329" s="11"/>
      <c r="R329" s="12"/>
      <c r="S329" s="13"/>
      <c r="T329" s="13"/>
      <c r="U329" s="13"/>
      <c r="V329" s="13"/>
      <c r="W329" s="13"/>
      <c r="X329" s="13"/>
      <c r="Y329" s="13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12"/>
      <c r="AY329" s="12"/>
      <c r="AZ329" s="12"/>
      <c r="BA329" s="12"/>
      <c r="BB329" s="12"/>
      <c r="BC329" s="12"/>
      <c r="BD329" s="12"/>
      <c r="BE329" s="13"/>
      <c r="BF329" s="13"/>
      <c r="BG329" s="14"/>
      <c r="BH329" s="14"/>
      <c r="BI329" s="13"/>
      <c r="BJ329" s="13"/>
      <c r="BK329" s="14"/>
      <c r="BL329" s="14"/>
    </row>
    <row r="330" s="3" customFormat="1" ht="12.75" customHeight="1" hidden="1">
      <c r="P330" s="10"/>
      <c r="Q330" s="11"/>
      <c r="R330" s="12"/>
      <c r="S330" s="13"/>
      <c r="T330" s="13"/>
      <c r="U330" s="13"/>
      <c r="V330" s="13"/>
      <c r="W330" s="13"/>
      <c r="X330" s="13"/>
      <c r="Y330" s="13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12"/>
      <c r="AY330" s="12"/>
      <c r="AZ330" s="12"/>
      <c r="BA330" s="12"/>
      <c r="BB330" s="12"/>
      <c r="BC330" s="12"/>
      <c r="BD330" s="12"/>
      <c r="BE330" s="13"/>
      <c r="BF330" s="13"/>
      <c r="BG330" s="14"/>
      <c r="BH330" s="14"/>
      <c r="BI330" s="13"/>
      <c r="BJ330" s="13"/>
      <c r="BK330" s="14"/>
      <c r="BL330" s="14"/>
    </row>
    <row r="331" s="3" customFormat="1" ht="12.75" customHeight="1" hidden="1">
      <c r="P331" s="10"/>
      <c r="Q331" s="11"/>
      <c r="R331" s="12"/>
      <c r="S331" s="13"/>
      <c r="T331" s="13"/>
      <c r="U331" s="13"/>
      <c r="V331" s="13"/>
      <c r="W331" s="13"/>
      <c r="X331" s="13"/>
      <c r="Y331" s="13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12"/>
      <c r="AY331" s="12"/>
      <c r="AZ331" s="12"/>
      <c r="BA331" s="12"/>
      <c r="BB331" s="12"/>
      <c r="BC331" s="12"/>
      <c r="BD331" s="12"/>
      <c r="BE331" s="13"/>
      <c r="BF331" s="13"/>
      <c r="BG331" s="14"/>
      <c r="BH331" s="14"/>
      <c r="BI331" s="13"/>
      <c r="BJ331" s="13"/>
      <c r="BK331" s="14"/>
      <c r="BL331" s="14"/>
    </row>
    <row r="332" s="3" customFormat="1" ht="12.75" customHeight="1" hidden="1">
      <c r="P332" s="10"/>
      <c r="Q332" s="11"/>
      <c r="R332" s="12"/>
      <c r="S332" s="13"/>
      <c r="T332" s="13"/>
      <c r="U332" s="13"/>
      <c r="V332" s="13"/>
      <c r="W332" s="13"/>
      <c r="X332" s="13"/>
      <c r="Y332" s="13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12"/>
      <c r="AY332" s="12"/>
      <c r="AZ332" s="12"/>
      <c r="BA332" s="12"/>
      <c r="BB332" s="12"/>
      <c r="BC332" s="12"/>
      <c r="BD332" s="12"/>
      <c r="BE332" s="13"/>
      <c r="BF332" s="13"/>
      <c r="BG332" s="14"/>
      <c r="BH332" s="14"/>
      <c r="BI332" s="13"/>
      <c r="BJ332" s="13"/>
      <c r="BK332" s="14"/>
      <c r="BL332" s="14"/>
    </row>
    <row r="333" s="3" customFormat="1" ht="12.75" customHeight="1" hidden="1">
      <c r="P333" s="10"/>
      <c r="Q333" s="11"/>
      <c r="R333" s="12"/>
      <c r="S333" s="13"/>
      <c r="T333" s="13"/>
      <c r="U333" s="13"/>
      <c r="V333" s="13"/>
      <c r="W333" s="13"/>
      <c r="X333" s="13"/>
      <c r="Y333" s="13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12"/>
      <c r="AY333" s="12"/>
      <c r="AZ333" s="12"/>
      <c r="BA333" s="12"/>
      <c r="BB333" s="12"/>
      <c r="BC333" s="12"/>
      <c r="BD333" s="12"/>
      <c r="BE333" s="13"/>
      <c r="BF333" s="13"/>
      <c r="BG333" s="14"/>
      <c r="BH333" s="14"/>
      <c r="BI333" s="13"/>
      <c r="BJ333" s="13"/>
      <c r="BK333" s="14"/>
      <c r="BL333" s="14"/>
    </row>
    <row r="334" s="3" customFormat="1" ht="12.75" customHeight="1" hidden="1">
      <c r="P334" s="10"/>
      <c r="Q334" s="11"/>
      <c r="R334" s="12"/>
      <c r="S334" s="13"/>
      <c r="T334" s="13"/>
      <c r="U334" s="13"/>
      <c r="V334" s="13"/>
      <c r="W334" s="13"/>
      <c r="X334" s="13"/>
      <c r="Y334" s="13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12"/>
      <c r="AY334" s="12"/>
      <c r="AZ334" s="12"/>
      <c r="BA334" s="12"/>
      <c r="BB334" s="12"/>
      <c r="BC334" s="12"/>
      <c r="BD334" s="12"/>
      <c r="BE334" s="13"/>
      <c r="BF334" s="13"/>
      <c r="BG334" s="14"/>
      <c r="BH334" s="14"/>
      <c r="BI334" s="13"/>
      <c r="BJ334" s="13"/>
      <c r="BK334" s="14"/>
      <c r="BL334" s="14"/>
    </row>
    <row r="335" s="3" customFormat="1" ht="12.75" customHeight="1" hidden="1">
      <c r="P335" s="10"/>
      <c r="Q335" s="11"/>
      <c r="R335" s="12"/>
      <c r="S335" s="13"/>
      <c r="T335" s="13"/>
      <c r="U335" s="13"/>
      <c r="V335" s="13"/>
      <c r="W335" s="13"/>
      <c r="X335" s="13"/>
      <c r="Y335" s="13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12"/>
      <c r="AY335" s="12"/>
      <c r="AZ335" s="12"/>
      <c r="BA335" s="12"/>
      <c r="BB335" s="12"/>
      <c r="BC335" s="12"/>
      <c r="BD335" s="12"/>
      <c r="BE335" s="13"/>
      <c r="BF335" s="13"/>
      <c r="BG335" s="14"/>
      <c r="BH335" s="14"/>
      <c r="BI335" s="13"/>
      <c r="BJ335" s="13"/>
      <c r="BK335" s="14"/>
      <c r="BL335" s="14"/>
    </row>
    <row r="336" s="3" customFormat="1" ht="12.75" customHeight="1" hidden="1">
      <c r="P336" s="10"/>
      <c r="Q336" s="11"/>
      <c r="R336" s="12"/>
      <c r="S336" s="13"/>
      <c r="T336" s="13"/>
      <c r="U336" s="13"/>
      <c r="V336" s="13"/>
      <c r="W336" s="13"/>
      <c r="X336" s="13"/>
      <c r="Y336" s="13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12"/>
      <c r="AY336" s="12"/>
      <c r="AZ336" s="12"/>
      <c r="BA336" s="12"/>
      <c r="BB336" s="12"/>
      <c r="BC336" s="12"/>
      <c r="BD336" s="12"/>
      <c r="BE336" s="13"/>
      <c r="BF336" s="13"/>
      <c r="BG336" s="14"/>
      <c r="BH336" s="14"/>
      <c r="BI336" s="13"/>
      <c r="BJ336" s="13"/>
      <c r="BK336" s="14"/>
      <c r="BL336" s="14"/>
    </row>
    <row r="337" s="3" customFormat="1" ht="12.75" customHeight="1" hidden="1">
      <c r="P337" s="10"/>
      <c r="Q337" s="11"/>
      <c r="R337" s="12"/>
      <c r="S337" s="13"/>
      <c r="T337" s="13"/>
      <c r="U337" s="13"/>
      <c r="V337" s="13"/>
      <c r="W337" s="13"/>
      <c r="X337" s="13"/>
      <c r="Y337" s="13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12"/>
      <c r="AY337" s="12"/>
      <c r="AZ337" s="12"/>
      <c r="BA337" s="12"/>
      <c r="BB337" s="12"/>
      <c r="BC337" s="12"/>
      <c r="BD337" s="12"/>
      <c r="BE337" s="13"/>
      <c r="BF337" s="13"/>
      <c r="BG337" s="14"/>
      <c r="BH337" s="14"/>
      <c r="BI337" s="13"/>
      <c r="BJ337" s="13"/>
      <c r="BK337" s="14"/>
      <c r="BL337" s="14"/>
    </row>
    <row r="338" s="3" customFormat="1" ht="12.75" customHeight="1" hidden="1">
      <c r="P338" s="10"/>
      <c r="Q338" s="11"/>
      <c r="R338" s="12"/>
      <c r="S338" s="13"/>
      <c r="T338" s="13"/>
      <c r="U338" s="13"/>
      <c r="V338" s="13"/>
      <c r="W338" s="13"/>
      <c r="X338" s="13"/>
      <c r="Y338" s="13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2"/>
      <c r="AY338" s="12"/>
      <c r="AZ338" s="12"/>
      <c r="BA338" s="12"/>
      <c r="BB338" s="12"/>
      <c r="BC338" s="12"/>
      <c r="BD338" s="12"/>
      <c r="BE338" s="13"/>
      <c r="BF338" s="13"/>
      <c r="BG338" s="14"/>
      <c r="BH338" s="14"/>
      <c r="BI338" s="13"/>
      <c r="BJ338" s="13"/>
      <c r="BK338" s="14"/>
      <c r="BL338" s="14"/>
    </row>
    <row r="339" s="3" customFormat="1" ht="12.75" customHeight="1" hidden="1">
      <c r="P339" s="10"/>
      <c r="Q339" s="11"/>
      <c r="R339" s="12"/>
      <c r="S339" s="13"/>
      <c r="T339" s="13"/>
      <c r="U339" s="13"/>
      <c r="V339" s="13"/>
      <c r="W339" s="13"/>
      <c r="X339" s="13"/>
      <c r="Y339" s="13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12"/>
      <c r="AY339" s="12"/>
      <c r="AZ339" s="12"/>
      <c r="BA339" s="12"/>
      <c r="BB339" s="12"/>
      <c r="BC339" s="12"/>
      <c r="BD339" s="12"/>
      <c r="BE339" s="13"/>
      <c r="BF339" s="13"/>
      <c r="BG339" s="14"/>
      <c r="BH339" s="14"/>
      <c r="BI339" s="13"/>
      <c r="BJ339" s="13"/>
      <c r="BK339" s="14"/>
      <c r="BL339" s="14"/>
    </row>
    <row r="340" s="3" customFormat="1" ht="12.75" customHeight="1" hidden="1">
      <c r="P340" s="10"/>
      <c r="Q340" s="11"/>
      <c r="R340" s="12"/>
      <c r="S340" s="13"/>
      <c r="T340" s="13"/>
      <c r="U340" s="13"/>
      <c r="V340" s="13"/>
      <c r="W340" s="13"/>
      <c r="X340" s="13"/>
      <c r="Y340" s="13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12"/>
      <c r="AY340" s="12"/>
      <c r="AZ340" s="12"/>
      <c r="BA340" s="12"/>
      <c r="BB340" s="12"/>
      <c r="BC340" s="12"/>
      <c r="BD340" s="12"/>
      <c r="BE340" s="13"/>
      <c r="BF340" s="13"/>
      <c r="BG340" s="14"/>
      <c r="BH340" s="14"/>
      <c r="BI340" s="13"/>
      <c r="BJ340" s="13"/>
      <c r="BK340" s="14"/>
      <c r="BL340" s="14"/>
    </row>
    <row r="341" s="3" customFormat="1" ht="12.75" customHeight="1" hidden="1">
      <c r="P341" s="10"/>
      <c r="Q341" s="11"/>
      <c r="R341" s="12"/>
      <c r="S341" s="13"/>
      <c r="T341" s="13"/>
      <c r="U341" s="13"/>
      <c r="V341" s="13"/>
      <c r="W341" s="13"/>
      <c r="X341" s="13"/>
      <c r="Y341" s="13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12"/>
      <c r="AY341" s="12"/>
      <c r="AZ341" s="12"/>
      <c r="BA341" s="12"/>
      <c r="BB341" s="12"/>
      <c r="BC341" s="12"/>
      <c r="BD341" s="12"/>
      <c r="BE341" s="13"/>
      <c r="BF341" s="13"/>
      <c r="BG341" s="14"/>
      <c r="BH341" s="14"/>
      <c r="BI341" s="13"/>
      <c r="BJ341" s="13"/>
      <c r="BK341" s="14"/>
      <c r="BL341" s="14"/>
    </row>
    <row r="342" s="3" customFormat="1" ht="12.75" customHeight="1" hidden="1">
      <c r="P342" s="10"/>
      <c r="Q342" s="11"/>
      <c r="R342" s="12"/>
      <c r="S342" s="13"/>
      <c r="T342" s="13"/>
      <c r="U342" s="13"/>
      <c r="V342" s="13"/>
      <c r="W342" s="13"/>
      <c r="X342" s="13"/>
      <c r="Y342" s="13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12"/>
      <c r="AY342" s="12"/>
      <c r="AZ342" s="12"/>
      <c r="BA342" s="12"/>
      <c r="BB342" s="12"/>
      <c r="BC342" s="12"/>
      <c r="BD342" s="12"/>
      <c r="BE342" s="13"/>
      <c r="BF342" s="13"/>
      <c r="BG342" s="14"/>
      <c r="BH342" s="14"/>
      <c r="BI342" s="13"/>
      <c r="BJ342" s="13"/>
      <c r="BK342" s="14"/>
      <c r="BL342" s="14"/>
    </row>
    <row r="343" s="3" customFormat="1" ht="12.75" customHeight="1" hidden="1">
      <c r="P343" s="10"/>
      <c r="Q343" s="11"/>
      <c r="R343" s="12"/>
      <c r="S343" s="13"/>
      <c r="T343" s="13"/>
      <c r="U343" s="13"/>
      <c r="V343" s="13"/>
      <c r="W343" s="13"/>
      <c r="X343" s="13"/>
      <c r="Y343" s="13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12"/>
      <c r="AY343" s="12"/>
      <c r="AZ343" s="12"/>
      <c r="BA343" s="12"/>
      <c r="BB343" s="12"/>
      <c r="BC343" s="12"/>
      <c r="BD343" s="12"/>
      <c r="BE343" s="13"/>
      <c r="BF343" s="13"/>
      <c r="BG343" s="14"/>
      <c r="BH343" s="14"/>
      <c r="BI343" s="13"/>
      <c r="BJ343" s="13"/>
      <c r="BK343" s="14"/>
      <c r="BL343" s="14"/>
    </row>
    <row r="344" s="3" customFormat="1" ht="12.75" customHeight="1" hidden="1">
      <c r="P344" s="10"/>
      <c r="Q344" s="11"/>
      <c r="R344" s="12"/>
      <c r="S344" s="13"/>
      <c r="T344" s="13"/>
      <c r="U344" s="13"/>
      <c r="V344" s="13"/>
      <c r="W344" s="13"/>
      <c r="X344" s="13"/>
      <c r="Y344" s="13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12"/>
      <c r="AY344" s="12"/>
      <c r="AZ344" s="12"/>
      <c r="BA344" s="12"/>
      <c r="BB344" s="12"/>
      <c r="BC344" s="12"/>
      <c r="BD344" s="12"/>
      <c r="BE344" s="13"/>
      <c r="BF344" s="13"/>
      <c r="BG344" s="14"/>
      <c r="BH344" s="14"/>
      <c r="BI344" s="13"/>
      <c r="BJ344" s="13"/>
      <c r="BK344" s="14"/>
      <c r="BL344" s="14"/>
    </row>
    <row r="345" s="3" customFormat="1" ht="12.75" customHeight="1" hidden="1">
      <c r="P345" s="10"/>
      <c r="Q345" s="11"/>
      <c r="R345" s="12"/>
      <c r="S345" s="13"/>
      <c r="T345" s="13"/>
      <c r="U345" s="13"/>
      <c r="V345" s="13"/>
      <c r="W345" s="13"/>
      <c r="X345" s="13"/>
      <c r="Y345" s="13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12"/>
      <c r="AY345" s="12"/>
      <c r="AZ345" s="12"/>
      <c r="BA345" s="12"/>
      <c r="BB345" s="12"/>
      <c r="BC345" s="12"/>
      <c r="BD345" s="12"/>
      <c r="BE345" s="13"/>
      <c r="BF345" s="13"/>
      <c r="BG345" s="14"/>
      <c r="BH345" s="14"/>
      <c r="BI345" s="13"/>
      <c r="BJ345" s="13"/>
      <c r="BK345" s="14"/>
      <c r="BL345" s="14"/>
    </row>
    <row r="346" s="3" customFormat="1" ht="12.75" customHeight="1" hidden="1">
      <c r="P346" s="10"/>
      <c r="Q346" s="11"/>
      <c r="R346" s="12"/>
      <c r="S346" s="13"/>
      <c r="T346" s="13"/>
      <c r="U346" s="13"/>
      <c r="V346" s="13"/>
      <c r="W346" s="13"/>
      <c r="X346" s="13"/>
      <c r="Y346" s="13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2"/>
      <c r="AY346" s="12"/>
      <c r="AZ346" s="12"/>
      <c r="BA346" s="12"/>
      <c r="BB346" s="12"/>
      <c r="BC346" s="12"/>
      <c r="BD346" s="12"/>
      <c r="BE346" s="13"/>
      <c r="BF346" s="13"/>
      <c r="BG346" s="14"/>
      <c r="BH346" s="14"/>
      <c r="BI346" s="13"/>
      <c r="BJ346" s="13"/>
      <c r="BK346" s="14"/>
      <c r="BL346" s="14"/>
    </row>
    <row r="347" s="3" customFormat="1" ht="12.75" customHeight="1" hidden="1">
      <c r="P347" s="10"/>
      <c r="Q347" s="11"/>
      <c r="R347" s="12"/>
      <c r="S347" s="13"/>
      <c r="T347" s="13"/>
      <c r="U347" s="13"/>
      <c r="V347" s="13"/>
      <c r="W347" s="13"/>
      <c r="X347" s="13"/>
      <c r="Y347" s="13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12"/>
      <c r="AY347" s="12"/>
      <c r="AZ347" s="12"/>
      <c r="BA347" s="12"/>
      <c r="BB347" s="12"/>
      <c r="BC347" s="12"/>
      <c r="BD347" s="12"/>
      <c r="BE347" s="13"/>
      <c r="BF347" s="13"/>
      <c r="BG347" s="14"/>
      <c r="BH347" s="14"/>
      <c r="BI347" s="13"/>
      <c r="BJ347" s="13"/>
      <c r="BK347" s="14"/>
      <c r="BL347" s="14"/>
    </row>
    <row r="348" s="3" customFormat="1" ht="12.75" customHeight="1" hidden="1">
      <c r="P348" s="10"/>
      <c r="Q348" s="11"/>
      <c r="R348" s="12"/>
      <c r="S348" s="13"/>
      <c r="T348" s="13"/>
      <c r="U348" s="13"/>
      <c r="V348" s="13"/>
      <c r="W348" s="13"/>
      <c r="X348" s="13"/>
      <c r="Y348" s="13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12"/>
      <c r="AY348" s="12"/>
      <c r="AZ348" s="12"/>
      <c r="BA348" s="12"/>
      <c r="BB348" s="12"/>
      <c r="BC348" s="12"/>
      <c r="BD348" s="12"/>
      <c r="BE348" s="13"/>
      <c r="BF348" s="13"/>
      <c r="BG348" s="14"/>
      <c r="BH348" s="14"/>
      <c r="BI348" s="13"/>
      <c r="BJ348" s="13"/>
      <c r="BK348" s="14"/>
      <c r="BL348" s="14"/>
    </row>
    <row r="349" s="3" customFormat="1" ht="12.75" customHeight="1" hidden="1">
      <c r="P349" s="10"/>
      <c r="Q349" s="11"/>
      <c r="R349" s="12"/>
      <c r="S349" s="13"/>
      <c r="T349" s="13"/>
      <c r="U349" s="13"/>
      <c r="V349" s="13"/>
      <c r="W349" s="13"/>
      <c r="X349" s="13"/>
      <c r="Y349" s="13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12"/>
      <c r="AY349" s="12"/>
      <c r="AZ349" s="12"/>
      <c r="BA349" s="12"/>
      <c r="BB349" s="12"/>
      <c r="BC349" s="12"/>
      <c r="BD349" s="12"/>
      <c r="BE349" s="13"/>
      <c r="BF349" s="13"/>
      <c r="BG349" s="14"/>
      <c r="BH349" s="14"/>
      <c r="BI349" s="13"/>
      <c r="BJ349" s="13"/>
      <c r="BK349" s="14"/>
      <c r="BL349" s="14"/>
    </row>
    <row r="350" s="3" customFormat="1" ht="12.75" customHeight="1" hidden="1">
      <c r="P350" s="10"/>
      <c r="Q350" s="11"/>
      <c r="R350" s="12"/>
      <c r="S350" s="13"/>
      <c r="T350" s="13"/>
      <c r="U350" s="13"/>
      <c r="V350" s="13"/>
      <c r="W350" s="13"/>
      <c r="X350" s="13"/>
      <c r="Y350" s="13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12"/>
      <c r="AY350" s="12"/>
      <c r="AZ350" s="12"/>
      <c r="BA350" s="12"/>
      <c r="BB350" s="12"/>
      <c r="BC350" s="12"/>
      <c r="BD350" s="12"/>
      <c r="BE350" s="13"/>
      <c r="BF350" s="13"/>
      <c r="BG350" s="14"/>
      <c r="BH350" s="14"/>
      <c r="BI350" s="13"/>
      <c r="BJ350" s="13"/>
      <c r="BK350" s="14"/>
      <c r="BL350" s="14"/>
    </row>
    <row r="351" s="3" customFormat="1" ht="12.75" customHeight="1" hidden="1">
      <c r="P351" s="10"/>
      <c r="Q351" s="11"/>
      <c r="R351" s="12"/>
      <c r="S351" s="13"/>
      <c r="T351" s="13"/>
      <c r="U351" s="13"/>
      <c r="V351" s="13"/>
      <c r="W351" s="13"/>
      <c r="X351" s="13"/>
      <c r="Y351" s="13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12"/>
      <c r="AY351" s="12"/>
      <c r="AZ351" s="12"/>
      <c r="BA351" s="12"/>
      <c r="BB351" s="12"/>
      <c r="BC351" s="12"/>
      <c r="BD351" s="12"/>
      <c r="BE351" s="13"/>
      <c r="BF351" s="13"/>
      <c r="BG351" s="14"/>
      <c r="BH351" s="14"/>
      <c r="BI351" s="13"/>
      <c r="BJ351" s="13"/>
      <c r="BK351" s="14"/>
      <c r="BL351" s="14"/>
    </row>
    <row r="352" s="3" customFormat="1" ht="12.75" customHeight="1" hidden="1">
      <c r="P352" s="10"/>
      <c r="Q352" s="11"/>
      <c r="R352" s="12"/>
      <c r="S352" s="13"/>
      <c r="T352" s="13"/>
      <c r="U352" s="13"/>
      <c r="V352" s="13"/>
      <c r="W352" s="13"/>
      <c r="X352" s="13"/>
      <c r="Y352" s="13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12"/>
      <c r="AY352" s="12"/>
      <c r="AZ352" s="12"/>
      <c r="BA352" s="12"/>
      <c r="BB352" s="12"/>
      <c r="BC352" s="12"/>
      <c r="BD352" s="12"/>
      <c r="BE352" s="13"/>
      <c r="BF352" s="13"/>
      <c r="BG352" s="14"/>
      <c r="BH352" s="14"/>
      <c r="BI352" s="13"/>
      <c r="BJ352" s="13"/>
      <c r="BK352" s="14"/>
      <c r="BL352" s="14"/>
    </row>
    <row r="353" s="3" customFormat="1" ht="12.75" customHeight="1" hidden="1">
      <c r="P353" s="10"/>
      <c r="Q353" s="11"/>
      <c r="R353" s="12"/>
      <c r="S353" s="13"/>
      <c r="T353" s="13"/>
      <c r="U353" s="13"/>
      <c r="V353" s="13"/>
      <c r="W353" s="13"/>
      <c r="X353" s="13"/>
      <c r="Y353" s="13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12"/>
      <c r="AY353" s="12"/>
      <c r="AZ353" s="12"/>
      <c r="BA353" s="12"/>
      <c r="BB353" s="12"/>
      <c r="BC353" s="12"/>
      <c r="BD353" s="12"/>
      <c r="BE353" s="13"/>
      <c r="BF353" s="13"/>
      <c r="BG353" s="14"/>
      <c r="BH353" s="14"/>
      <c r="BI353" s="13"/>
      <c r="BJ353" s="13"/>
      <c r="BK353" s="14"/>
      <c r="BL353" s="14"/>
    </row>
    <row r="354" s="3" customFormat="1" ht="12.75" customHeight="1" hidden="1">
      <c r="P354" s="10"/>
      <c r="Q354" s="11"/>
      <c r="R354" s="12"/>
      <c r="S354" s="13"/>
      <c r="T354" s="13"/>
      <c r="U354" s="13"/>
      <c r="V354" s="13"/>
      <c r="W354" s="13"/>
      <c r="X354" s="13"/>
      <c r="Y354" s="13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12"/>
      <c r="AY354" s="12"/>
      <c r="AZ354" s="12"/>
      <c r="BA354" s="12"/>
      <c r="BB354" s="12"/>
      <c r="BC354" s="12"/>
      <c r="BD354" s="12"/>
      <c r="BE354" s="13"/>
      <c r="BF354" s="13"/>
      <c r="BG354" s="14"/>
      <c r="BH354" s="14"/>
      <c r="BI354" s="13"/>
      <c r="BJ354" s="13"/>
      <c r="BK354" s="14"/>
      <c r="BL354" s="14"/>
    </row>
    <row r="355" s="3" customFormat="1" ht="12.75" customHeight="1" hidden="1">
      <c r="P355" s="10"/>
      <c r="Q355" s="11"/>
      <c r="R355" s="12"/>
      <c r="S355" s="13"/>
      <c r="T355" s="13"/>
      <c r="U355" s="13"/>
      <c r="V355" s="13"/>
      <c r="W355" s="13"/>
      <c r="X355" s="13"/>
      <c r="Y355" s="13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12"/>
      <c r="AY355" s="12"/>
      <c r="AZ355" s="12"/>
      <c r="BA355" s="12"/>
      <c r="BB355" s="12"/>
      <c r="BC355" s="12"/>
      <c r="BD355" s="12"/>
      <c r="BE355" s="13"/>
      <c r="BF355" s="13"/>
      <c r="BG355" s="14"/>
      <c r="BH355" s="14"/>
      <c r="BI355" s="13"/>
      <c r="BJ355" s="13"/>
      <c r="BK355" s="14"/>
      <c r="BL355" s="14"/>
    </row>
    <row r="356" s="3" customFormat="1" ht="12.75" customHeight="1" hidden="1">
      <c r="P356" s="10"/>
      <c r="Q356" s="11"/>
      <c r="R356" s="12"/>
      <c r="S356" s="13"/>
      <c r="T356" s="13"/>
      <c r="U356" s="13"/>
      <c r="V356" s="13"/>
      <c r="W356" s="13"/>
      <c r="X356" s="13"/>
      <c r="Y356" s="13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2"/>
      <c r="AY356" s="12"/>
      <c r="AZ356" s="12"/>
      <c r="BA356" s="12"/>
      <c r="BB356" s="12"/>
      <c r="BC356" s="12"/>
      <c r="BD356" s="12"/>
      <c r="BE356" s="13"/>
      <c r="BF356" s="13"/>
      <c r="BG356" s="14"/>
      <c r="BH356" s="14"/>
      <c r="BI356" s="13"/>
      <c r="BJ356" s="13"/>
      <c r="BK356" s="14"/>
      <c r="BL356" s="14"/>
    </row>
    <row r="357" s="3" customFormat="1" ht="12.75" customHeight="1" hidden="1">
      <c r="P357" s="10"/>
      <c r="Q357" s="11"/>
      <c r="R357" s="12"/>
      <c r="S357" s="13"/>
      <c r="T357" s="13"/>
      <c r="U357" s="13"/>
      <c r="V357" s="13"/>
      <c r="W357" s="13"/>
      <c r="X357" s="13"/>
      <c r="Y357" s="13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12"/>
      <c r="AY357" s="12"/>
      <c r="AZ357" s="12"/>
      <c r="BA357" s="12"/>
      <c r="BB357" s="12"/>
      <c r="BC357" s="12"/>
      <c r="BD357" s="12"/>
      <c r="BE357" s="13"/>
      <c r="BF357" s="13"/>
      <c r="BG357" s="14"/>
      <c r="BH357" s="14"/>
      <c r="BI357" s="13"/>
      <c r="BJ357" s="13"/>
      <c r="BK357" s="14"/>
      <c r="BL357" s="14"/>
    </row>
    <row r="358" s="3" customFormat="1" ht="12.75" customHeight="1" hidden="1">
      <c r="P358" s="10"/>
      <c r="Q358" s="11"/>
      <c r="R358" s="12"/>
      <c r="S358" s="13"/>
      <c r="T358" s="13"/>
      <c r="U358" s="13"/>
      <c r="V358" s="13"/>
      <c r="W358" s="13"/>
      <c r="X358" s="13"/>
      <c r="Y358" s="13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12"/>
      <c r="AY358" s="12"/>
      <c r="AZ358" s="12"/>
      <c r="BA358" s="12"/>
      <c r="BB358" s="12"/>
      <c r="BC358" s="12"/>
      <c r="BD358" s="12"/>
      <c r="BE358" s="13"/>
      <c r="BF358" s="13"/>
      <c r="BG358" s="14"/>
      <c r="BH358" s="14"/>
      <c r="BI358" s="13"/>
      <c r="BJ358" s="13"/>
      <c r="BK358" s="14"/>
      <c r="BL358" s="14"/>
    </row>
    <row r="359" s="3" customFormat="1" ht="12.75" customHeight="1" hidden="1">
      <c r="P359" s="10"/>
      <c r="Q359" s="11"/>
      <c r="R359" s="12"/>
      <c r="S359" s="13"/>
      <c r="T359" s="13"/>
      <c r="U359" s="13"/>
      <c r="V359" s="13"/>
      <c r="W359" s="13"/>
      <c r="X359" s="13"/>
      <c r="Y359" s="13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12"/>
      <c r="AY359" s="12"/>
      <c r="AZ359" s="12"/>
      <c r="BA359" s="12"/>
      <c r="BB359" s="12"/>
      <c r="BC359" s="12"/>
      <c r="BD359" s="12"/>
      <c r="BE359" s="13"/>
      <c r="BF359" s="13"/>
      <c r="BG359" s="14"/>
      <c r="BH359" s="14"/>
      <c r="BI359" s="13"/>
      <c r="BJ359" s="13"/>
      <c r="BK359" s="14"/>
      <c r="BL359" s="14"/>
    </row>
    <row r="360" s="3" customFormat="1" ht="12.75" customHeight="1" hidden="1">
      <c r="P360" s="10"/>
      <c r="Q360" s="11"/>
      <c r="R360" s="12"/>
      <c r="S360" s="13"/>
      <c r="T360" s="13"/>
      <c r="U360" s="13"/>
      <c r="V360" s="13"/>
      <c r="W360" s="13"/>
      <c r="X360" s="13"/>
      <c r="Y360" s="13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12"/>
      <c r="AY360" s="12"/>
      <c r="AZ360" s="12"/>
      <c r="BA360" s="12"/>
      <c r="BB360" s="12"/>
      <c r="BC360" s="12"/>
      <c r="BD360" s="12"/>
      <c r="BE360" s="13"/>
      <c r="BF360" s="13"/>
      <c r="BG360" s="14"/>
      <c r="BH360" s="14"/>
      <c r="BI360" s="13"/>
      <c r="BJ360" s="13"/>
      <c r="BK360" s="14"/>
      <c r="BL360" s="14"/>
    </row>
    <row r="361" s="3" customFormat="1" ht="12.75" customHeight="1" hidden="1">
      <c r="P361" s="10"/>
      <c r="Q361" s="11"/>
      <c r="R361" s="12"/>
      <c r="S361" s="13"/>
      <c r="T361" s="13"/>
      <c r="U361" s="13"/>
      <c r="V361" s="13"/>
      <c r="W361" s="13"/>
      <c r="X361" s="13"/>
      <c r="Y361" s="13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12"/>
      <c r="AY361" s="12"/>
      <c r="AZ361" s="12"/>
      <c r="BA361" s="12"/>
      <c r="BB361" s="12"/>
      <c r="BC361" s="12"/>
      <c r="BD361" s="12"/>
      <c r="BE361" s="13"/>
      <c r="BF361" s="13"/>
      <c r="BG361" s="14"/>
      <c r="BH361" s="14"/>
      <c r="BI361" s="13"/>
      <c r="BJ361" s="13"/>
      <c r="BK361" s="14"/>
      <c r="BL361" s="14"/>
    </row>
    <row r="362" s="3" customFormat="1" ht="12.75" customHeight="1" hidden="1">
      <c r="P362" s="10"/>
      <c r="Q362" s="11"/>
      <c r="R362" s="12"/>
      <c r="S362" s="13"/>
      <c r="T362" s="13"/>
      <c r="U362" s="13"/>
      <c r="V362" s="13"/>
      <c r="W362" s="13"/>
      <c r="X362" s="13"/>
      <c r="Y362" s="13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2"/>
      <c r="AY362" s="12"/>
      <c r="AZ362" s="12"/>
      <c r="BA362" s="12"/>
      <c r="BB362" s="12"/>
      <c r="BC362" s="12"/>
      <c r="BD362" s="12"/>
      <c r="BE362" s="13"/>
      <c r="BF362" s="13"/>
      <c r="BG362" s="14"/>
      <c r="BH362" s="14"/>
      <c r="BI362" s="13"/>
      <c r="BJ362" s="13"/>
      <c r="BK362" s="14"/>
      <c r="BL362" s="14"/>
    </row>
    <row r="363" s="3" customFormat="1" ht="12.75" customHeight="1" hidden="1">
      <c r="P363" s="10"/>
      <c r="Q363" s="11"/>
      <c r="R363" s="12"/>
      <c r="S363" s="13"/>
      <c r="T363" s="13"/>
      <c r="U363" s="13"/>
      <c r="V363" s="13"/>
      <c r="W363" s="13"/>
      <c r="X363" s="13"/>
      <c r="Y363" s="13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12"/>
      <c r="AY363" s="12"/>
      <c r="AZ363" s="12"/>
      <c r="BA363" s="12"/>
      <c r="BB363" s="12"/>
      <c r="BC363" s="12"/>
      <c r="BD363" s="12"/>
      <c r="BE363" s="13"/>
      <c r="BF363" s="13"/>
      <c r="BG363" s="14"/>
      <c r="BH363" s="14"/>
      <c r="BI363" s="13"/>
      <c r="BJ363" s="13"/>
      <c r="BK363" s="14"/>
      <c r="BL363" s="14"/>
    </row>
    <row r="364" s="3" customFormat="1" ht="12.75" customHeight="1" hidden="1">
      <c r="P364" s="10"/>
      <c r="Q364" s="11"/>
      <c r="R364" s="12"/>
      <c r="S364" s="13"/>
      <c r="T364" s="13"/>
      <c r="U364" s="13"/>
      <c r="V364" s="13"/>
      <c r="W364" s="13"/>
      <c r="X364" s="13"/>
      <c r="Y364" s="13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12"/>
      <c r="AY364" s="12"/>
      <c r="AZ364" s="12"/>
      <c r="BA364" s="12"/>
      <c r="BB364" s="12"/>
      <c r="BC364" s="12"/>
      <c r="BD364" s="12"/>
      <c r="BE364" s="13"/>
      <c r="BF364" s="13"/>
      <c r="BG364" s="14"/>
      <c r="BH364" s="14"/>
      <c r="BI364" s="13"/>
      <c r="BJ364" s="13"/>
      <c r="BK364" s="14"/>
      <c r="BL364" s="14"/>
    </row>
    <row r="365" s="3" customFormat="1" ht="12.75" customHeight="1" hidden="1">
      <c r="P365" s="10"/>
      <c r="Q365" s="11"/>
      <c r="R365" s="12"/>
      <c r="S365" s="13"/>
      <c r="T365" s="13"/>
      <c r="U365" s="13"/>
      <c r="V365" s="13"/>
      <c r="W365" s="13"/>
      <c r="X365" s="13"/>
      <c r="Y365" s="13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12"/>
      <c r="AY365" s="12"/>
      <c r="AZ365" s="12"/>
      <c r="BA365" s="12"/>
      <c r="BB365" s="12"/>
      <c r="BC365" s="12"/>
      <c r="BD365" s="12"/>
      <c r="BE365" s="13"/>
      <c r="BF365" s="13"/>
      <c r="BG365" s="14"/>
      <c r="BH365" s="14"/>
      <c r="BI365" s="13"/>
      <c r="BJ365" s="13"/>
      <c r="BK365" s="14"/>
      <c r="BL365" s="14"/>
    </row>
    <row r="366" s="3" customFormat="1" ht="12.75" customHeight="1" hidden="1">
      <c r="P366" s="10"/>
      <c r="Q366" s="11"/>
      <c r="R366" s="12"/>
      <c r="S366" s="13"/>
      <c r="T366" s="13"/>
      <c r="U366" s="13"/>
      <c r="V366" s="13"/>
      <c r="W366" s="13"/>
      <c r="X366" s="13"/>
      <c r="Y366" s="13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12"/>
      <c r="AY366" s="12"/>
      <c r="AZ366" s="12"/>
      <c r="BA366" s="12"/>
      <c r="BB366" s="12"/>
      <c r="BC366" s="12"/>
      <c r="BD366" s="12"/>
      <c r="BE366" s="13"/>
      <c r="BF366" s="13"/>
      <c r="BG366" s="14"/>
      <c r="BH366" s="14"/>
      <c r="BI366" s="13"/>
      <c r="BJ366" s="13"/>
      <c r="BK366" s="14"/>
      <c r="BL366" s="14"/>
    </row>
    <row r="367" s="3" customFormat="1" ht="12.75" customHeight="1" hidden="1">
      <c r="P367" s="10"/>
      <c r="Q367" s="11"/>
      <c r="R367" s="12"/>
      <c r="S367" s="13"/>
      <c r="T367" s="13"/>
      <c r="U367" s="13"/>
      <c r="V367" s="13"/>
      <c r="W367" s="13"/>
      <c r="X367" s="13"/>
      <c r="Y367" s="13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12"/>
      <c r="AY367" s="12"/>
      <c r="AZ367" s="12"/>
      <c r="BA367" s="12"/>
      <c r="BB367" s="12"/>
      <c r="BC367" s="12"/>
      <c r="BD367" s="12"/>
      <c r="BE367" s="13"/>
      <c r="BF367" s="13"/>
      <c r="BG367" s="14"/>
      <c r="BH367" s="14"/>
      <c r="BI367" s="13"/>
      <c r="BJ367" s="13"/>
      <c r="BK367" s="14"/>
      <c r="BL367" s="14"/>
    </row>
    <row r="368" s="3" customFormat="1" ht="12.75" customHeight="1" hidden="1">
      <c r="P368" s="10"/>
      <c r="Q368" s="11"/>
      <c r="R368" s="12"/>
      <c r="S368" s="13"/>
      <c r="T368" s="13"/>
      <c r="U368" s="13"/>
      <c r="V368" s="13"/>
      <c r="W368" s="13"/>
      <c r="X368" s="13"/>
      <c r="Y368" s="13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12"/>
      <c r="AY368" s="12"/>
      <c r="AZ368" s="12"/>
      <c r="BA368" s="12"/>
      <c r="BB368" s="12"/>
      <c r="BC368" s="12"/>
      <c r="BD368" s="12"/>
      <c r="BE368" s="13"/>
      <c r="BF368" s="13"/>
      <c r="BG368" s="14"/>
      <c r="BH368" s="14"/>
      <c r="BI368" s="13"/>
      <c r="BJ368" s="13"/>
      <c r="BK368" s="14"/>
      <c r="BL368" s="14"/>
    </row>
    <row r="369" s="3" customFormat="1" ht="12.75" customHeight="1" hidden="1">
      <c r="P369" s="10"/>
      <c r="Q369" s="11"/>
      <c r="R369" s="12"/>
      <c r="S369" s="13"/>
      <c r="T369" s="13"/>
      <c r="U369" s="13"/>
      <c r="V369" s="13"/>
      <c r="W369" s="13"/>
      <c r="X369" s="13"/>
      <c r="Y369" s="13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12"/>
      <c r="AY369" s="12"/>
      <c r="AZ369" s="12"/>
      <c r="BA369" s="12"/>
      <c r="BB369" s="12"/>
      <c r="BC369" s="12"/>
      <c r="BD369" s="12"/>
      <c r="BE369" s="13"/>
      <c r="BF369" s="13"/>
      <c r="BG369" s="14"/>
      <c r="BH369" s="14"/>
      <c r="BI369" s="13"/>
      <c r="BJ369" s="13"/>
      <c r="BK369" s="14"/>
      <c r="BL369" s="14"/>
    </row>
    <row r="370" s="3" customFormat="1" ht="12.75" customHeight="1" hidden="1">
      <c r="P370" s="10"/>
      <c r="Q370" s="11"/>
      <c r="R370" s="12"/>
      <c r="S370" s="13"/>
      <c r="T370" s="13"/>
      <c r="U370" s="13"/>
      <c r="V370" s="13"/>
      <c r="W370" s="13"/>
      <c r="X370" s="13"/>
      <c r="Y370" s="13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12"/>
      <c r="AY370" s="12"/>
      <c r="AZ370" s="12"/>
      <c r="BA370" s="12"/>
      <c r="BB370" s="12"/>
      <c r="BC370" s="12"/>
      <c r="BD370" s="12"/>
      <c r="BE370" s="13"/>
      <c r="BF370" s="13"/>
      <c r="BG370" s="14"/>
      <c r="BH370" s="14"/>
      <c r="BI370" s="13"/>
      <c r="BJ370" s="13"/>
      <c r="BK370" s="14"/>
      <c r="BL370" s="14"/>
    </row>
    <row r="371" s="3" customFormat="1" ht="12.75" customHeight="1" hidden="1">
      <c r="P371" s="10"/>
      <c r="Q371" s="11"/>
      <c r="R371" s="12"/>
      <c r="S371" s="13"/>
      <c r="T371" s="13"/>
      <c r="U371" s="13"/>
      <c r="V371" s="13"/>
      <c r="W371" s="13"/>
      <c r="X371" s="13"/>
      <c r="Y371" s="13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12"/>
      <c r="AY371" s="12"/>
      <c r="AZ371" s="12"/>
      <c r="BA371" s="12"/>
      <c r="BB371" s="12"/>
      <c r="BC371" s="12"/>
      <c r="BD371" s="12"/>
      <c r="BE371" s="13"/>
      <c r="BF371" s="13"/>
      <c r="BG371" s="14"/>
      <c r="BH371" s="14"/>
      <c r="BI371" s="13"/>
      <c r="BJ371" s="13"/>
      <c r="BK371" s="14"/>
      <c r="BL371" s="14"/>
    </row>
    <row r="372" s="3" customFormat="1" ht="12.75" customHeight="1" hidden="1">
      <c r="P372" s="10"/>
      <c r="Q372" s="11"/>
      <c r="R372" s="12"/>
      <c r="S372" s="13"/>
      <c r="T372" s="13"/>
      <c r="U372" s="13"/>
      <c r="V372" s="13"/>
      <c r="W372" s="13"/>
      <c r="X372" s="13"/>
      <c r="Y372" s="13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2"/>
      <c r="AY372" s="12"/>
      <c r="AZ372" s="12"/>
      <c r="BA372" s="12"/>
      <c r="BB372" s="12"/>
      <c r="BC372" s="12"/>
      <c r="BD372" s="12"/>
      <c r="BE372" s="13"/>
      <c r="BF372" s="13"/>
      <c r="BG372" s="14"/>
      <c r="BH372" s="14"/>
      <c r="BI372" s="13"/>
      <c r="BJ372" s="13"/>
      <c r="BK372" s="14"/>
      <c r="BL372" s="14"/>
    </row>
    <row r="373" s="3" customFormat="1" ht="12.75" customHeight="1" hidden="1">
      <c r="P373" s="10"/>
      <c r="Q373" s="11"/>
      <c r="R373" s="12"/>
      <c r="S373" s="13"/>
      <c r="T373" s="13"/>
      <c r="U373" s="13"/>
      <c r="V373" s="13"/>
      <c r="W373" s="13"/>
      <c r="X373" s="13"/>
      <c r="Y373" s="13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2"/>
      <c r="AY373" s="12"/>
      <c r="AZ373" s="12"/>
      <c r="BA373" s="12"/>
      <c r="BB373" s="12"/>
      <c r="BC373" s="12"/>
      <c r="BD373" s="12"/>
      <c r="BE373" s="13"/>
      <c r="BF373" s="13"/>
      <c r="BG373" s="14"/>
      <c r="BH373" s="14"/>
      <c r="BI373" s="13"/>
      <c r="BJ373" s="13"/>
      <c r="BK373" s="14"/>
      <c r="BL373" s="14"/>
    </row>
    <row r="374" s="3" customFormat="1" ht="12.75" customHeight="1" hidden="1">
      <c r="P374" s="10"/>
      <c r="Q374" s="11"/>
      <c r="R374" s="12"/>
      <c r="S374" s="13"/>
      <c r="T374" s="13"/>
      <c r="U374" s="13"/>
      <c r="V374" s="13"/>
      <c r="W374" s="13"/>
      <c r="X374" s="13"/>
      <c r="Y374" s="13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2"/>
      <c r="AY374" s="12"/>
      <c r="AZ374" s="12"/>
      <c r="BA374" s="12"/>
      <c r="BB374" s="12"/>
      <c r="BC374" s="12"/>
      <c r="BD374" s="12"/>
      <c r="BE374" s="13"/>
      <c r="BF374" s="13"/>
      <c r="BG374" s="14"/>
      <c r="BH374" s="14"/>
      <c r="BI374" s="13"/>
      <c r="BJ374" s="13"/>
      <c r="BK374" s="14"/>
      <c r="BL374" s="14"/>
    </row>
    <row r="375" s="3" customFormat="1" ht="12.75" customHeight="1" hidden="1">
      <c r="P375" s="10"/>
      <c r="Q375" s="11"/>
      <c r="R375" s="12"/>
      <c r="S375" s="13"/>
      <c r="T375" s="13"/>
      <c r="U375" s="13"/>
      <c r="V375" s="13"/>
      <c r="W375" s="13"/>
      <c r="X375" s="13"/>
      <c r="Y375" s="13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12"/>
      <c r="AY375" s="12"/>
      <c r="AZ375" s="12"/>
      <c r="BA375" s="12"/>
      <c r="BB375" s="12"/>
      <c r="BC375" s="12"/>
      <c r="BD375" s="12"/>
      <c r="BE375" s="13"/>
      <c r="BF375" s="13"/>
      <c r="BG375" s="14"/>
      <c r="BH375" s="14"/>
      <c r="BI375" s="13"/>
      <c r="BJ375" s="13"/>
      <c r="BK375" s="14"/>
      <c r="BL375" s="14"/>
    </row>
    <row r="376" s="3" customFormat="1" ht="12.75" customHeight="1" hidden="1">
      <c r="P376" s="10"/>
      <c r="Q376" s="11"/>
      <c r="R376" s="12"/>
      <c r="S376" s="13"/>
      <c r="T376" s="13"/>
      <c r="U376" s="13"/>
      <c r="V376" s="13"/>
      <c r="W376" s="13"/>
      <c r="X376" s="13"/>
      <c r="Y376" s="13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12"/>
      <c r="AY376" s="12"/>
      <c r="AZ376" s="12"/>
      <c r="BA376" s="12"/>
      <c r="BB376" s="12"/>
      <c r="BC376" s="12"/>
      <c r="BD376" s="12"/>
      <c r="BE376" s="13"/>
      <c r="BF376" s="13"/>
      <c r="BG376" s="14"/>
      <c r="BH376" s="14"/>
      <c r="BI376" s="13"/>
      <c r="BJ376" s="13"/>
      <c r="BK376" s="14"/>
      <c r="BL376" s="14"/>
    </row>
    <row r="377" s="3" customFormat="1" ht="12.75" customHeight="1" hidden="1">
      <c r="P377" s="10"/>
      <c r="Q377" s="11"/>
      <c r="R377" s="12"/>
      <c r="S377" s="13"/>
      <c r="T377" s="13"/>
      <c r="U377" s="13"/>
      <c r="V377" s="13"/>
      <c r="W377" s="13"/>
      <c r="X377" s="13"/>
      <c r="Y377" s="13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12"/>
      <c r="AY377" s="12"/>
      <c r="AZ377" s="12"/>
      <c r="BA377" s="12"/>
      <c r="BB377" s="12"/>
      <c r="BC377" s="12"/>
      <c r="BD377" s="12"/>
      <c r="BE377" s="13"/>
      <c r="BF377" s="13"/>
      <c r="BG377" s="14"/>
      <c r="BH377" s="14"/>
      <c r="BI377" s="13"/>
      <c r="BJ377" s="13"/>
      <c r="BK377" s="14"/>
      <c r="BL377" s="14"/>
    </row>
    <row r="378" s="3" customFormat="1" ht="12.75" customHeight="1" hidden="1">
      <c r="P378" s="10"/>
      <c r="Q378" s="11"/>
      <c r="R378" s="12"/>
      <c r="S378" s="13"/>
      <c r="T378" s="13"/>
      <c r="U378" s="13"/>
      <c r="V378" s="13"/>
      <c r="W378" s="13"/>
      <c r="X378" s="13"/>
      <c r="Y378" s="13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12"/>
      <c r="AY378" s="12"/>
      <c r="AZ378" s="12"/>
      <c r="BA378" s="12"/>
      <c r="BB378" s="12"/>
      <c r="BC378" s="12"/>
      <c r="BD378" s="12"/>
      <c r="BE378" s="13"/>
      <c r="BF378" s="13"/>
      <c r="BG378" s="14"/>
      <c r="BH378" s="14"/>
      <c r="BI378" s="13"/>
      <c r="BJ378" s="13"/>
      <c r="BK378" s="14"/>
      <c r="BL378" s="14"/>
    </row>
    <row r="379" s="3" customFormat="1" ht="12.75" customHeight="1" hidden="1">
      <c r="P379" s="10"/>
      <c r="Q379" s="11"/>
      <c r="R379" s="12"/>
      <c r="S379" s="13"/>
      <c r="T379" s="13"/>
      <c r="U379" s="13"/>
      <c r="V379" s="13"/>
      <c r="W379" s="13"/>
      <c r="X379" s="13"/>
      <c r="Y379" s="13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12"/>
      <c r="AY379" s="12"/>
      <c r="AZ379" s="12"/>
      <c r="BA379" s="12"/>
      <c r="BB379" s="12"/>
      <c r="BC379" s="12"/>
      <c r="BD379" s="12"/>
      <c r="BE379" s="13"/>
      <c r="BF379" s="13"/>
      <c r="BG379" s="14"/>
      <c r="BH379" s="14"/>
      <c r="BI379" s="13"/>
      <c r="BJ379" s="13"/>
      <c r="BK379" s="14"/>
      <c r="BL379" s="14"/>
    </row>
    <row r="380" s="3" customFormat="1" ht="12.75" customHeight="1" hidden="1">
      <c r="P380" s="10"/>
      <c r="Q380" s="11"/>
      <c r="R380" s="12"/>
      <c r="S380" s="13"/>
      <c r="T380" s="13"/>
      <c r="U380" s="13"/>
      <c r="V380" s="13"/>
      <c r="W380" s="13"/>
      <c r="X380" s="13"/>
      <c r="Y380" s="13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12"/>
      <c r="AY380" s="12"/>
      <c r="AZ380" s="12"/>
      <c r="BA380" s="12"/>
      <c r="BB380" s="12"/>
      <c r="BC380" s="12"/>
      <c r="BD380" s="12"/>
      <c r="BE380" s="13"/>
      <c r="BF380" s="13"/>
      <c r="BG380" s="14"/>
      <c r="BH380" s="14"/>
      <c r="BI380" s="13"/>
      <c r="BJ380" s="13"/>
      <c r="BK380" s="14"/>
      <c r="BL380" s="14"/>
    </row>
    <row r="381" s="3" customFormat="1" ht="12.75" customHeight="1" hidden="1">
      <c r="P381" s="10"/>
      <c r="Q381" s="11"/>
      <c r="R381" s="12"/>
      <c r="S381" s="13"/>
      <c r="T381" s="13"/>
      <c r="U381" s="13"/>
      <c r="V381" s="13"/>
      <c r="W381" s="13"/>
      <c r="X381" s="13"/>
      <c r="Y381" s="13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12"/>
      <c r="AY381" s="12"/>
      <c r="AZ381" s="12"/>
      <c r="BA381" s="12"/>
      <c r="BB381" s="12"/>
      <c r="BC381" s="12"/>
      <c r="BD381" s="12"/>
      <c r="BE381" s="13"/>
      <c r="BF381" s="13"/>
      <c r="BG381" s="14"/>
      <c r="BH381" s="14"/>
      <c r="BI381" s="13"/>
      <c r="BJ381" s="13"/>
      <c r="BK381" s="14"/>
      <c r="BL381" s="14"/>
    </row>
    <row r="382" s="3" customFormat="1" ht="12.75" customHeight="1" hidden="1">
      <c r="P382" s="10"/>
      <c r="Q382" s="11"/>
      <c r="R382" s="12"/>
      <c r="S382" s="13"/>
      <c r="T382" s="13"/>
      <c r="U382" s="13"/>
      <c r="V382" s="13"/>
      <c r="W382" s="13"/>
      <c r="X382" s="13"/>
      <c r="Y382" s="13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12"/>
      <c r="AY382" s="12"/>
      <c r="AZ382" s="12"/>
      <c r="BA382" s="12"/>
      <c r="BB382" s="12"/>
      <c r="BC382" s="12"/>
      <c r="BD382" s="12"/>
      <c r="BE382" s="13"/>
      <c r="BF382" s="13"/>
      <c r="BG382" s="14"/>
      <c r="BH382" s="14"/>
      <c r="BI382" s="13"/>
      <c r="BJ382" s="13"/>
      <c r="BK382" s="14"/>
      <c r="BL382" s="14"/>
    </row>
    <row r="383" s="3" customFormat="1" ht="12.75" customHeight="1" hidden="1">
      <c r="P383" s="10"/>
      <c r="Q383" s="11"/>
      <c r="R383" s="12"/>
      <c r="S383" s="13"/>
      <c r="T383" s="13"/>
      <c r="U383" s="13"/>
      <c r="V383" s="13"/>
      <c r="W383" s="13"/>
      <c r="X383" s="13"/>
      <c r="Y383" s="13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12"/>
      <c r="AY383" s="12"/>
      <c r="AZ383" s="12"/>
      <c r="BA383" s="12"/>
      <c r="BB383" s="12"/>
      <c r="BC383" s="12"/>
      <c r="BD383" s="12"/>
      <c r="BE383" s="13"/>
      <c r="BF383" s="13"/>
      <c r="BG383" s="14"/>
      <c r="BH383" s="14"/>
      <c r="BI383" s="13"/>
      <c r="BJ383" s="13"/>
      <c r="BK383" s="14"/>
      <c r="BL383" s="14"/>
    </row>
    <row r="384" s="3" customFormat="1" ht="12.75" customHeight="1" hidden="1">
      <c r="P384" s="10"/>
      <c r="Q384" s="11"/>
      <c r="R384" s="12"/>
      <c r="S384" s="13"/>
      <c r="T384" s="13"/>
      <c r="U384" s="13"/>
      <c r="V384" s="13"/>
      <c r="W384" s="13"/>
      <c r="X384" s="13"/>
      <c r="Y384" s="13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2"/>
      <c r="AY384" s="12"/>
      <c r="AZ384" s="12"/>
      <c r="BA384" s="12"/>
      <c r="BB384" s="12"/>
      <c r="BC384" s="12"/>
      <c r="BD384" s="12"/>
      <c r="BE384" s="13"/>
      <c r="BF384" s="13"/>
      <c r="BG384" s="14"/>
      <c r="BH384" s="14"/>
      <c r="BI384" s="13"/>
      <c r="BJ384" s="13"/>
      <c r="BK384" s="14"/>
      <c r="BL384" s="14"/>
    </row>
    <row r="385" s="3" customFormat="1" ht="12.75" customHeight="1" hidden="1">
      <c r="P385" s="10"/>
      <c r="Q385" s="11"/>
      <c r="R385" s="12"/>
      <c r="S385" s="13"/>
      <c r="T385" s="13"/>
      <c r="U385" s="13"/>
      <c r="V385" s="13"/>
      <c r="W385" s="13"/>
      <c r="X385" s="13"/>
      <c r="Y385" s="13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2"/>
      <c r="AY385" s="12"/>
      <c r="AZ385" s="12"/>
      <c r="BA385" s="12"/>
      <c r="BB385" s="12"/>
      <c r="BC385" s="12"/>
      <c r="BD385" s="12"/>
      <c r="BE385" s="13"/>
      <c r="BF385" s="13"/>
      <c r="BG385" s="14"/>
      <c r="BH385" s="14"/>
      <c r="BI385" s="13"/>
      <c r="BJ385" s="13"/>
      <c r="BK385" s="14"/>
      <c r="BL385" s="14"/>
    </row>
    <row r="386" s="3" customFormat="1" ht="12.75" customHeight="1" hidden="1">
      <c r="P386" s="10"/>
      <c r="Q386" s="11"/>
      <c r="R386" s="12"/>
      <c r="S386" s="13"/>
      <c r="T386" s="13"/>
      <c r="U386" s="13"/>
      <c r="V386" s="13"/>
      <c r="W386" s="13"/>
      <c r="X386" s="13"/>
      <c r="Y386" s="13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2"/>
      <c r="AY386" s="12"/>
      <c r="AZ386" s="12"/>
      <c r="BA386" s="12"/>
      <c r="BB386" s="12"/>
      <c r="BC386" s="12"/>
      <c r="BD386" s="12"/>
      <c r="BE386" s="13"/>
      <c r="BF386" s="13"/>
      <c r="BG386" s="14"/>
      <c r="BH386" s="14"/>
      <c r="BI386" s="13"/>
      <c r="BJ386" s="13"/>
      <c r="BK386" s="14"/>
      <c r="BL386" s="14"/>
    </row>
    <row r="387" s="3" customFormat="1" ht="12.75" customHeight="1" hidden="1">
      <c r="P387" s="10"/>
      <c r="Q387" s="11"/>
      <c r="R387" s="12"/>
      <c r="S387" s="13"/>
      <c r="T387" s="13"/>
      <c r="U387" s="13"/>
      <c r="V387" s="13"/>
      <c r="W387" s="13"/>
      <c r="X387" s="13"/>
      <c r="Y387" s="13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12"/>
      <c r="AY387" s="12"/>
      <c r="AZ387" s="12"/>
      <c r="BA387" s="12"/>
      <c r="BB387" s="12"/>
      <c r="BC387" s="12"/>
      <c r="BD387" s="12"/>
      <c r="BE387" s="13"/>
      <c r="BF387" s="13"/>
      <c r="BG387" s="14"/>
      <c r="BH387" s="14"/>
      <c r="BI387" s="13"/>
      <c r="BJ387" s="13"/>
      <c r="BK387" s="14"/>
      <c r="BL387" s="14"/>
    </row>
    <row r="388" s="3" customFormat="1" ht="12.75" customHeight="1" hidden="1">
      <c r="P388" s="10"/>
      <c r="Q388" s="11"/>
      <c r="R388" s="12"/>
      <c r="S388" s="13"/>
      <c r="T388" s="13"/>
      <c r="U388" s="13"/>
      <c r="V388" s="13"/>
      <c r="W388" s="13"/>
      <c r="X388" s="13"/>
      <c r="Y388" s="13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12"/>
      <c r="AY388" s="12"/>
      <c r="AZ388" s="12"/>
      <c r="BA388" s="12"/>
      <c r="BB388" s="12"/>
      <c r="BC388" s="12"/>
      <c r="BD388" s="12"/>
      <c r="BE388" s="13"/>
      <c r="BF388" s="13"/>
      <c r="BG388" s="14"/>
      <c r="BH388" s="14"/>
      <c r="BI388" s="13"/>
      <c r="BJ388" s="13"/>
      <c r="BK388" s="14"/>
      <c r="BL388" s="14"/>
    </row>
    <row r="389" s="3" customFormat="1" ht="12.75" customHeight="1" hidden="1">
      <c r="P389" s="10"/>
      <c r="Q389" s="11"/>
      <c r="R389" s="12"/>
      <c r="S389" s="13"/>
      <c r="T389" s="13"/>
      <c r="U389" s="13"/>
      <c r="V389" s="13"/>
      <c r="W389" s="13"/>
      <c r="X389" s="13"/>
      <c r="Y389" s="13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12"/>
      <c r="AY389" s="12"/>
      <c r="AZ389" s="12"/>
      <c r="BA389" s="12"/>
      <c r="BB389" s="12"/>
      <c r="BC389" s="12"/>
      <c r="BD389" s="12"/>
      <c r="BE389" s="13"/>
      <c r="BF389" s="13"/>
      <c r="BG389" s="14"/>
      <c r="BH389" s="14"/>
      <c r="BI389" s="13"/>
      <c r="BJ389" s="13"/>
      <c r="BK389" s="14"/>
      <c r="BL389" s="14"/>
    </row>
    <row r="390" s="3" customFormat="1" ht="12.75" customHeight="1" hidden="1">
      <c r="P390" s="10"/>
      <c r="Q390" s="11"/>
      <c r="R390" s="12"/>
      <c r="S390" s="13"/>
      <c r="T390" s="13"/>
      <c r="U390" s="13"/>
      <c r="V390" s="13"/>
      <c r="W390" s="13"/>
      <c r="X390" s="13"/>
      <c r="Y390" s="13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2"/>
      <c r="AY390" s="12"/>
      <c r="AZ390" s="12"/>
      <c r="BA390" s="12"/>
      <c r="BB390" s="12"/>
      <c r="BC390" s="12"/>
      <c r="BD390" s="12"/>
      <c r="BE390" s="13"/>
      <c r="BF390" s="13"/>
      <c r="BG390" s="14"/>
      <c r="BH390" s="14"/>
      <c r="BI390" s="13"/>
      <c r="BJ390" s="13"/>
      <c r="BK390" s="14"/>
      <c r="BL390" s="14"/>
    </row>
    <row r="391" s="3" customFormat="1" ht="12.75" customHeight="1" hidden="1">
      <c r="P391" s="10"/>
      <c r="Q391" s="11"/>
      <c r="R391" s="12"/>
      <c r="S391" s="13"/>
      <c r="T391" s="13"/>
      <c r="U391" s="13"/>
      <c r="V391" s="13"/>
      <c r="W391" s="13"/>
      <c r="X391" s="13"/>
      <c r="Y391" s="13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2"/>
      <c r="AY391" s="12"/>
      <c r="AZ391" s="12"/>
      <c r="BA391" s="12"/>
      <c r="BB391" s="12"/>
      <c r="BC391" s="12"/>
      <c r="BD391" s="12"/>
      <c r="BE391" s="13"/>
      <c r="BF391" s="13"/>
      <c r="BG391" s="14"/>
      <c r="BH391" s="14"/>
      <c r="BI391" s="13"/>
      <c r="BJ391" s="13"/>
      <c r="BK391" s="14"/>
      <c r="BL391" s="14"/>
    </row>
    <row r="392" s="3" customFormat="1" ht="12.75" customHeight="1" hidden="1">
      <c r="P392" s="10"/>
      <c r="Q392" s="11"/>
      <c r="R392" s="12"/>
      <c r="S392" s="13"/>
      <c r="T392" s="13"/>
      <c r="U392" s="13"/>
      <c r="V392" s="13"/>
      <c r="W392" s="13"/>
      <c r="X392" s="13"/>
      <c r="Y392" s="13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2"/>
      <c r="AY392" s="12"/>
      <c r="AZ392" s="12"/>
      <c r="BA392" s="12"/>
      <c r="BB392" s="12"/>
      <c r="BC392" s="12"/>
      <c r="BD392" s="12"/>
      <c r="BE392" s="13"/>
      <c r="BF392" s="13"/>
      <c r="BG392" s="14"/>
      <c r="BH392" s="14"/>
      <c r="BI392" s="13"/>
      <c r="BJ392" s="13"/>
      <c r="BK392" s="14"/>
      <c r="BL392" s="14"/>
    </row>
    <row r="393" s="3" customFormat="1" ht="12.75" customHeight="1" hidden="1">
      <c r="P393" s="10"/>
      <c r="Q393" s="11"/>
      <c r="R393" s="12"/>
      <c r="S393" s="13"/>
      <c r="T393" s="13"/>
      <c r="U393" s="13"/>
      <c r="V393" s="13"/>
      <c r="W393" s="13"/>
      <c r="X393" s="13"/>
      <c r="Y393" s="13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12"/>
      <c r="AY393" s="12"/>
      <c r="AZ393" s="12"/>
      <c r="BA393" s="12"/>
      <c r="BB393" s="12"/>
      <c r="BC393" s="12"/>
      <c r="BD393" s="12"/>
      <c r="BE393" s="13"/>
      <c r="BF393" s="13"/>
      <c r="BG393" s="14"/>
      <c r="BH393" s="14"/>
      <c r="BI393" s="13"/>
      <c r="BJ393" s="13"/>
      <c r="BK393" s="14"/>
      <c r="BL393" s="14"/>
    </row>
    <row r="394" s="3" customFormat="1" ht="12.75" customHeight="1" hidden="1">
      <c r="P394" s="10"/>
      <c r="Q394" s="11"/>
      <c r="R394" s="12"/>
      <c r="S394" s="13"/>
      <c r="T394" s="13"/>
      <c r="U394" s="13"/>
      <c r="V394" s="13"/>
      <c r="W394" s="13"/>
      <c r="X394" s="13"/>
      <c r="Y394" s="13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12"/>
      <c r="AY394" s="12"/>
      <c r="AZ394" s="12"/>
      <c r="BA394" s="12"/>
      <c r="BB394" s="12"/>
      <c r="BC394" s="12"/>
      <c r="BD394" s="12"/>
      <c r="BE394" s="13"/>
      <c r="BF394" s="13"/>
      <c r="BG394" s="14"/>
      <c r="BH394" s="14"/>
      <c r="BI394" s="13"/>
      <c r="BJ394" s="13"/>
      <c r="BK394" s="14"/>
      <c r="BL394" s="14"/>
    </row>
    <row r="395" s="3" customFormat="1" ht="12.75" customHeight="1" hidden="1">
      <c r="P395" s="10"/>
      <c r="Q395" s="11"/>
      <c r="R395" s="12"/>
      <c r="S395" s="13"/>
      <c r="T395" s="13"/>
      <c r="U395" s="13"/>
      <c r="V395" s="13"/>
      <c r="W395" s="13"/>
      <c r="X395" s="13"/>
      <c r="Y395" s="13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12"/>
      <c r="AY395" s="12"/>
      <c r="AZ395" s="12"/>
      <c r="BA395" s="12"/>
      <c r="BB395" s="12"/>
      <c r="BC395" s="12"/>
      <c r="BD395" s="12"/>
      <c r="BE395" s="13"/>
      <c r="BF395" s="13"/>
      <c r="BG395" s="14"/>
      <c r="BH395" s="14"/>
      <c r="BI395" s="13"/>
      <c r="BJ395" s="13"/>
      <c r="BK395" s="14"/>
      <c r="BL395" s="14"/>
    </row>
    <row r="396" s="3" customFormat="1" ht="12.75" customHeight="1" hidden="1">
      <c r="P396" s="10"/>
      <c r="Q396" s="11"/>
      <c r="R396" s="12"/>
      <c r="S396" s="13"/>
      <c r="T396" s="13"/>
      <c r="U396" s="13"/>
      <c r="V396" s="13"/>
      <c r="W396" s="13"/>
      <c r="X396" s="13"/>
      <c r="Y396" s="13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12"/>
      <c r="AY396" s="12"/>
      <c r="AZ396" s="12"/>
      <c r="BA396" s="12"/>
      <c r="BB396" s="12"/>
      <c r="BC396" s="12"/>
      <c r="BD396" s="12"/>
      <c r="BE396" s="13"/>
      <c r="BF396" s="13"/>
      <c r="BG396" s="14"/>
      <c r="BH396" s="14"/>
      <c r="BI396" s="13"/>
      <c r="BJ396" s="13"/>
      <c r="BK396" s="14"/>
      <c r="BL396" s="14"/>
    </row>
    <row r="397" s="3" customFormat="1" ht="12.75" customHeight="1" hidden="1">
      <c r="P397" s="10"/>
      <c r="Q397" s="11"/>
      <c r="R397" s="12"/>
      <c r="S397" s="13"/>
      <c r="T397" s="13"/>
      <c r="U397" s="13"/>
      <c r="V397" s="13"/>
      <c r="W397" s="13"/>
      <c r="X397" s="13"/>
      <c r="Y397" s="13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12"/>
      <c r="AY397" s="12"/>
      <c r="AZ397" s="12"/>
      <c r="BA397" s="12"/>
      <c r="BB397" s="12"/>
      <c r="BC397" s="12"/>
      <c r="BD397" s="12"/>
      <c r="BE397" s="13"/>
      <c r="BF397" s="13"/>
      <c r="BG397" s="14"/>
      <c r="BH397" s="14"/>
      <c r="BI397" s="13"/>
      <c r="BJ397" s="13"/>
      <c r="BK397" s="14"/>
      <c r="BL397" s="14"/>
    </row>
    <row r="398" s="3" customFormat="1" ht="12.75" customHeight="1" hidden="1">
      <c r="P398" s="10"/>
      <c r="Q398" s="11"/>
      <c r="R398" s="12"/>
      <c r="S398" s="13"/>
      <c r="T398" s="13"/>
      <c r="U398" s="13"/>
      <c r="V398" s="13"/>
      <c r="W398" s="13"/>
      <c r="X398" s="13"/>
      <c r="Y398" s="13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12"/>
      <c r="AY398" s="12"/>
      <c r="AZ398" s="12"/>
      <c r="BA398" s="12"/>
      <c r="BB398" s="12"/>
      <c r="BC398" s="12"/>
      <c r="BD398" s="12"/>
      <c r="BE398" s="13"/>
      <c r="BF398" s="13"/>
      <c r="BG398" s="14"/>
      <c r="BH398" s="14"/>
      <c r="BI398" s="13"/>
      <c r="BJ398" s="13"/>
      <c r="BK398" s="14"/>
      <c r="BL398" s="14"/>
    </row>
    <row r="399" s="3" customFormat="1" ht="12.75" customHeight="1" hidden="1">
      <c r="P399" s="10"/>
      <c r="Q399" s="11"/>
      <c r="R399" s="12"/>
      <c r="S399" s="13"/>
      <c r="T399" s="13"/>
      <c r="U399" s="13"/>
      <c r="V399" s="13"/>
      <c r="W399" s="13"/>
      <c r="X399" s="13"/>
      <c r="Y399" s="13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12"/>
      <c r="AY399" s="12"/>
      <c r="AZ399" s="12"/>
      <c r="BA399" s="12"/>
      <c r="BB399" s="12"/>
      <c r="BC399" s="12"/>
      <c r="BD399" s="12"/>
      <c r="BE399" s="13"/>
      <c r="BF399" s="13"/>
      <c r="BG399" s="14"/>
      <c r="BH399" s="14"/>
      <c r="BI399" s="13"/>
      <c r="BJ399" s="13"/>
      <c r="BK399" s="14"/>
      <c r="BL399" s="14"/>
    </row>
    <row r="400" s="3" customFormat="1" ht="12.75" customHeight="1" hidden="1">
      <c r="P400" s="10"/>
      <c r="Q400" s="11"/>
      <c r="R400" s="12"/>
      <c r="S400" s="13"/>
      <c r="T400" s="13"/>
      <c r="U400" s="13"/>
      <c r="V400" s="13"/>
      <c r="W400" s="13"/>
      <c r="X400" s="13"/>
      <c r="Y400" s="13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12"/>
      <c r="AY400" s="12"/>
      <c r="AZ400" s="12"/>
      <c r="BA400" s="12"/>
      <c r="BB400" s="12"/>
      <c r="BC400" s="12"/>
      <c r="BD400" s="12"/>
      <c r="BE400" s="13"/>
      <c r="BF400" s="13"/>
      <c r="BG400" s="14"/>
      <c r="BH400" s="14"/>
      <c r="BI400" s="13"/>
      <c r="BJ400" s="13"/>
      <c r="BK400" s="14"/>
      <c r="BL400" s="14"/>
    </row>
    <row r="401" s="3" customFormat="1" ht="12.75" customHeight="1" hidden="1">
      <c r="P401" s="10"/>
      <c r="Q401" s="11"/>
      <c r="R401" s="12"/>
      <c r="S401" s="13"/>
      <c r="T401" s="13"/>
      <c r="U401" s="13"/>
      <c r="V401" s="13"/>
      <c r="W401" s="13"/>
      <c r="X401" s="13"/>
      <c r="Y401" s="13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2"/>
      <c r="AY401" s="12"/>
      <c r="AZ401" s="12"/>
      <c r="BA401" s="12"/>
      <c r="BB401" s="12"/>
      <c r="BC401" s="12"/>
      <c r="BD401" s="12"/>
      <c r="BE401" s="13"/>
      <c r="BF401" s="13"/>
      <c r="BG401" s="14"/>
      <c r="BH401" s="14"/>
      <c r="BI401" s="13"/>
      <c r="BJ401" s="13"/>
      <c r="BK401" s="14"/>
      <c r="BL401" s="14"/>
    </row>
    <row r="402" s="3" customFormat="1" ht="12.75" customHeight="1" hidden="1">
      <c r="P402" s="10"/>
      <c r="Q402" s="11"/>
      <c r="R402" s="12"/>
      <c r="S402" s="13"/>
      <c r="T402" s="13"/>
      <c r="U402" s="13"/>
      <c r="V402" s="13"/>
      <c r="W402" s="13"/>
      <c r="X402" s="13"/>
      <c r="Y402" s="13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12"/>
      <c r="AY402" s="12"/>
      <c r="AZ402" s="12"/>
      <c r="BA402" s="12"/>
      <c r="BB402" s="12"/>
      <c r="BC402" s="12"/>
      <c r="BD402" s="12"/>
      <c r="BE402" s="13"/>
      <c r="BF402" s="13"/>
      <c r="BG402" s="14"/>
      <c r="BH402" s="14"/>
      <c r="BI402" s="13"/>
      <c r="BJ402" s="13"/>
      <c r="BK402" s="14"/>
      <c r="BL402" s="14"/>
    </row>
    <row r="403" s="3" customFormat="1" ht="12.75" customHeight="1" hidden="1">
      <c r="P403" s="10"/>
      <c r="Q403" s="11"/>
      <c r="R403" s="12"/>
      <c r="S403" s="13"/>
      <c r="T403" s="13"/>
      <c r="U403" s="13"/>
      <c r="V403" s="13"/>
      <c r="W403" s="13"/>
      <c r="X403" s="13"/>
      <c r="Y403" s="13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2"/>
      <c r="AY403" s="12"/>
      <c r="AZ403" s="12"/>
      <c r="BA403" s="12"/>
      <c r="BB403" s="12"/>
      <c r="BC403" s="12"/>
      <c r="BD403" s="12"/>
      <c r="BE403" s="13"/>
      <c r="BF403" s="13"/>
      <c r="BG403" s="14"/>
      <c r="BH403" s="14"/>
      <c r="BI403" s="13"/>
      <c r="BJ403" s="13"/>
      <c r="BK403" s="14"/>
      <c r="BL403" s="14"/>
    </row>
    <row r="404" s="3" customFormat="1" ht="12.75" customHeight="1" hidden="1">
      <c r="P404" s="10"/>
      <c r="Q404" s="11"/>
      <c r="R404" s="12"/>
      <c r="S404" s="13"/>
      <c r="T404" s="13"/>
      <c r="U404" s="13"/>
      <c r="V404" s="13"/>
      <c r="W404" s="13"/>
      <c r="X404" s="13"/>
      <c r="Y404" s="13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2"/>
      <c r="AY404" s="12"/>
      <c r="AZ404" s="12"/>
      <c r="BA404" s="12"/>
      <c r="BB404" s="12"/>
      <c r="BC404" s="12"/>
      <c r="BD404" s="12"/>
      <c r="BE404" s="13"/>
      <c r="BF404" s="13"/>
      <c r="BG404" s="14"/>
      <c r="BH404" s="14"/>
      <c r="BI404" s="13"/>
      <c r="BJ404" s="13"/>
      <c r="BK404" s="14"/>
      <c r="BL404" s="14"/>
    </row>
    <row r="405" s="3" customFormat="1" ht="12.75" customHeight="1" hidden="1">
      <c r="P405" s="10"/>
      <c r="Q405" s="11"/>
      <c r="R405" s="12"/>
      <c r="S405" s="13"/>
      <c r="T405" s="13"/>
      <c r="U405" s="13"/>
      <c r="V405" s="13"/>
      <c r="W405" s="13"/>
      <c r="X405" s="13"/>
      <c r="Y405" s="13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12"/>
      <c r="AY405" s="12"/>
      <c r="AZ405" s="12"/>
      <c r="BA405" s="12"/>
      <c r="BB405" s="12"/>
      <c r="BC405" s="12"/>
      <c r="BD405" s="12"/>
      <c r="BE405" s="13"/>
      <c r="BF405" s="13"/>
      <c r="BG405" s="14"/>
      <c r="BH405" s="14"/>
      <c r="BI405" s="13"/>
      <c r="BJ405" s="13"/>
      <c r="BK405" s="14"/>
      <c r="BL405" s="14"/>
    </row>
    <row r="406" s="3" customFormat="1" ht="12.75" customHeight="1" hidden="1">
      <c r="P406" s="10"/>
      <c r="Q406" s="11"/>
      <c r="R406" s="12"/>
      <c r="S406" s="13"/>
      <c r="T406" s="13"/>
      <c r="U406" s="13"/>
      <c r="V406" s="13"/>
      <c r="W406" s="13"/>
      <c r="X406" s="13"/>
      <c r="Y406" s="13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2"/>
      <c r="AY406" s="12"/>
      <c r="AZ406" s="12"/>
      <c r="BA406" s="12"/>
      <c r="BB406" s="12"/>
      <c r="BC406" s="12"/>
      <c r="BD406" s="12"/>
      <c r="BE406" s="13"/>
      <c r="BF406" s="13"/>
      <c r="BG406" s="14"/>
      <c r="BH406" s="14"/>
      <c r="BI406" s="13"/>
      <c r="BJ406" s="13"/>
      <c r="BK406" s="14"/>
      <c r="BL406" s="14"/>
    </row>
    <row r="407" s="3" customFormat="1" ht="12.75" customHeight="1" hidden="1">
      <c r="P407" s="10"/>
      <c r="Q407" s="11"/>
      <c r="R407" s="12"/>
      <c r="S407" s="13"/>
      <c r="T407" s="13"/>
      <c r="U407" s="13"/>
      <c r="V407" s="13"/>
      <c r="W407" s="13"/>
      <c r="X407" s="13"/>
      <c r="Y407" s="13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12"/>
      <c r="AY407" s="12"/>
      <c r="AZ407" s="12"/>
      <c r="BA407" s="12"/>
      <c r="BB407" s="12"/>
      <c r="BC407" s="12"/>
      <c r="BD407" s="12"/>
      <c r="BE407" s="13"/>
      <c r="BF407" s="13"/>
      <c r="BG407" s="14"/>
      <c r="BH407" s="14"/>
      <c r="BI407" s="13"/>
      <c r="BJ407" s="13"/>
      <c r="BK407" s="14"/>
      <c r="BL407" s="14"/>
    </row>
    <row r="408" s="3" customFormat="1" ht="12.75" customHeight="1" hidden="1">
      <c r="P408" s="10"/>
      <c r="Q408" s="11"/>
      <c r="R408" s="12"/>
      <c r="S408" s="13"/>
      <c r="T408" s="13"/>
      <c r="U408" s="13"/>
      <c r="V408" s="13"/>
      <c r="W408" s="13"/>
      <c r="X408" s="13"/>
      <c r="Y408" s="13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2"/>
      <c r="AY408" s="12"/>
      <c r="AZ408" s="12"/>
      <c r="BA408" s="12"/>
      <c r="BB408" s="12"/>
      <c r="BC408" s="12"/>
      <c r="BD408" s="12"/>
      <c r="BE408" s="13"/>
      <c r="BF408" s="13"/>
      <c r="BG408" s="14"/>
      <c r="BH408" s="14"/>
      <c r="BI408" s="13"/>
      <c r="BJ408" s="13"/>
      <c r="BK408" s="14"/>
      <c r="BL408" s="14"/>
    </row>
    <row r="409" s="3" customFormat="1" ht="12.75" customHeight="1" hidden="1">
      <c r="P409" s="10"/>
      <c r="Q409" s="11"/>
      <c r="R409" s="12"/>
      <c r="S409" s="13"/>
      <c r="T409" s="13"/>
      <c r="U409" s="13"/>
      <c r="V409" s="13"/>
      <c r="W409" s="13"/>
      <c r="X409" s="13"/>
      <c r="Y409" s="13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12"/>
      <c r="AY409" s="12"/>
      <c r="AZ409" s="12"/>
      <c r="BA409" s="12"/>
      <c r="BB409" s="12"/>
      <c r="BC409" s="12"/>
      <c r="BD409" s="12"/>
      <c r="BE409" s="13"/>
      <c r="BF409" s="13"/>
      <c r="BG409" s="14"/>
      <c r="BH409" s="14"/>
      <c r="BI409" s="13"/>
      <c r="BJ409" s="13"/>
      <c r="BK409" s="14"/>
      <c r="BL409" s="14"/>
    </row>
    <row r="410" s="3" customFormat="1" ht="12.75" customHeight="1" hidden="1">
      <c r="P410" s="10"/>
      <c r="Q410" s="11"/>
      <c r="R410" s="12"/>
      <c r="S410" s="13"/>
      <c r="T410" s="13"/>
      <c r="U410" s="13"/>
      <c r="V410" s="13"/>
      <c r="W410" s="13"/>
      <c r="X410" s="13"/>
      <c r="Y410" s="13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12"/>
      <c r="AY410" s="12"/>
      <c r="AZ410" s="12"/>
      <c r="BA410" s="12"/>
      <c r="BB410" s="12"/>
      <c r="BC410" s="12"/>
      <c r="BD410" s="12"/>
      <c r="BE410" s="13"/>
      <c r="BF410" s="13"/>
      <c r="BG410" s="14"/>
      <c r="BH410" s="14"/>
      <c r="BI410" s="13"/>
      <c r="BJ410" s="13"/>
      <c r="BK410" s="14"/>
      <c r="BL410" s="14"/>
    </row>
    <row r="411" s="3" customFormat="1" ht="12.75" customHeight="1" hidden="1">
      <c r="P411" s="10"/>
      <c r="Q411" s="11"/>
      <c r="R411" s="12"/>
      <c r="S411" s="13"/>
      <c r="T411" s="13"/>
      <c r="U411" s="13"/>
      <c r="V411" s="13"/>
      <c r="W411" s="13"/>
      <c r="X411" s="13"/>
      <c r="Y411" s="13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12"/>
      <c r="AY411" s="12"/>
      <c r="AZ411" s="12"/>
      <c r="BA411" s="12"/>
      <c r="BB411" s="12"/>
      <c r="BC411" s="12"/>
      <c r="BD411" s="12"/>
      <c r="BE411" s="13"/>
      <c r="BF411" s="13"/>
      <c r="BG411" s="14"/>
      <c r="BH411" s="14"/>
      <c r="BI411" s="13"/>
      <c r="BJ411" s="13"/>
      <c r="BK411" s="14"/>
      <c r="BL411" s="14"/>
    </row>
    <row r="412" s="3" customFormat="1" ht="12.75" customHeight="1" hidden="1">
      <c r="P412" s="10"/>
      <c r="Q412" s="11"/>
      <c r="R412" s="12"/>
      <c r="S412" s="13"/>
      <c r="T412" s="13"/>
      <c r="U412" s="13"/>
      <c r="V412" s="13"/>
      <c r="W412" s="13"/>
      <c r="X412" s="13"/>
      <c r="Y412" s="13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12"/>
      <c r="AY412" s="12"/>
      <c r="AZ412" s="12"/>
      <c r="BA412" s="12"/>
      <c r="BB412" s="12"/>
      <c r="BC412" s="12"/>
      <c r="BD412" s="12"/>
      <c r="BE412" s="13"/>
      <c r="BF412" s="13"/>
      <c r="BG412" s="14"/>
      <c r="BH412" s="14"/>
      <c r="BI412" s="13"/>
      <c r="BJ412" s="13"/>
      <c r="BK412" s="14"/>
      <c r="BL412" s="14"/>
    </row>
    <row r="413" s="3" customFormat="1" ht="12.75" customHeight="1" hidden="1">
      <c r="P413" s="10"/>
      <c r="Q413" s="11"/>
      <c r="R413" s="12"/>
      <c r="S413" s="13"/>
      <c r="T413" s="13"/>
      <c r="U413" s="13"/>
      <c r="V413" s="13"/>
      <c r="W413" s="13"/>
      <c r="X413" s="13"/>
      <c r="Y413" s="13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12"/>
      <c r="AY413" s="12"/>
      <c r="AZ413" s="12"/>
      <c r="BA413" s="12"/>
      <c r="BB413" s="12"/>
      <c r="BC413" s="12"/>
      <c r="BD413" s="12"/>
      <c r="BE413" s="13"/>
      <c r="BF413" s="13"/>
      <c r="BG413" s="14"/>
      <c r="BH413" s="14"/>
      <c r="BI413" s="13"/>
      <c r="BJ413" s="13"/>
      <c r="BK413" s="14"/>
      <c r="BL413" s="14"/>
    </row>
    <row r="414" s="3" customFormat="1" ht="12.75" customHeight="1" hidden="1">
      <c r="P414" s="10"/>
      <c r="Q414" s="11"/>
      <c r="R414" s="12"/>
      <c r="S414" s="13"/>
      <c r="T414" s="13"/>
      <c r="U414" s="13"/>
      <c r="V414" s="13"/>
      <c r="W414" s="13"/>
      <c r="X414" s="13"/>
      <c r="Y414" s="13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2"/>
      <c r="AY414" s="12"/>
      <c r="AZ414" s="12"/>
      <c r="BA414" s="12"/>
      <c r="BB414" s="12"/>
      <c r="BC414" s="12"/>
      <c r="BD414" s="12"/>
      <c r="BE414" s="13"/>
      <c r="BF414" s="13"/>
      <c r="BG414" s="14"/>
      <c r="BH414" s="14"/>
      <c r="BI414" s="13"/>
      <c r="BJ414" s="13"/>
      <c r="BK414" s="14"/>
      <c r="BL414" s="14"/>
    </row>
    <row r="415" s="3" customFormat="1" ht="12.75" customHeight="1" hidden="1">
      <c r="P415" s="10"/>
      <c r="Q415" s="11"/>
      <c r="R415" s="12"/>
      <c r="S415" s="13"/>
      <c r="T415" s="13"/>
      <c r="U415" s="13"/>
      <c r="V415" s="13"/>
      <c r="W415" s="13"/>
      <c r="X415" s="13"/>
      <c r="Y415" s="13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12"/>
      <c r="AY415" s="12"/>
      <c r="AZ415" s="12"/>
      <c r="BA415" s="12"/>
      <c r="BB415" s="12"/>
      <c r="BC415" s="12"/>
      <c r="BD415" s="12"/>
      <c r="BE415" s="13"/>
      <c r="BF415" s="13"/>
      <c r="BG415" s="14"/>
      <c r="BH415" s="14"/>
      <c r="BI415" s="13"/>
      <c r="BJ415" s="13"/>
      <c r="BK415" s="14"/>
      <c r="BL415" s="14"/>
    </row>
    <row r="416" s="3" customFormat="1" ht="12.75" customHeight="1" hidden="1">
      <c r="P416" s="10"/>
      <c r="Q416" s="11"/>
      <c r="R416" s="12"/>
      <c r="S416" s="13"/>
      <c r="T416" s="13"/>
      <c r="U416" s="13"/>
      <c r="V416" s="13"/>
      <c r="W416" s="13"/>
      <c r="X416" s="13"/>
      <c r="Y416" s="13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2"/>
      <c r="AY416" s="12"/>
      <c r="AZ416" s="12"/>
      <c r="BA416" s="12"/>
      <c r="BB416" s="12"/>
      <c r="BC416" s="12"/>
      <c r="BD416" s="12"/>
      <c r="BE416" s="13"/>
      <c r="BF416" s="13"/>
      <c r="BG416" s="14"/>
      <c r="BH416" s="14"/>
      <c r="BI416" s="13"/>
      <c r="BJ416" s="13"/>
      <c r="BK416" s="14"/>
      <c r="BL416" s="14"/>
    </row>
    <row r="417" s="3" customFormat="1" ht="12.75" customHeight="1" hidden="1">
      <c r="P417" s="10"/>
      <c r="Q417" s="11"/>
      <c r="R417" s="12"/>
      <c r="S417" s="13"/>
      <c r="T417" s="13"/>
      <c r="U417" s="13"/>
      <c r="V417" s="13"/>
      <c r="W417" s="13"/>
      <c r="X417" s="13"/>
      <c r="Y417" s="13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2"/>
      <c r="AY417" s="12"/>
      <c r="AZ417" s="12"/>
      <c r="BA417" s="12"/>
      <c r="BB417" s="12"/>
      <c r="BC417" s="12"/>
      <c r="BD417" s="12"/>
      <c r="BE417" s="13"/>
      <c r="BF417" s="13"/>
      <c r="BG417" s="14"/>
      <c r="BH417" s="14"/>
      <c r="BI417" s="13"/>
      <c r="BJ417" s="13"/>
      <c r="BK417" s="14"/>
      <c r="BL417" s="14"/>
    </row>
    <row r="418" s="3" customFormat="1" ht="12.75" customHeight="1" hidden="1">
      <c r="P418" s="10"/>
      <c r="Q418" s="11"/>
      <c r="R418" s="12"/>
      <c r="S418" s="13"/>
      <c r="T418" s="13"/>
      <c r="U418" s="13"/>
      <c r="V418" s="13"/>
      <c r="W418" s="13"/>
      <c r="X418" s="13"/>
      <c r="Y418" s="13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12"/>
      <c r="AY418" s="12"/>
      <c r="AZ418" s="12"/>
      <c r="BA418" s="12"/>
      <c r="BB418" s="12"/>
      <c r="BC418" s="12"/>
      <c r="BD418" s="12"/>
      <c r="BE418" s="13"/>
      <c r="BF418" s="13"/>
      <c r="BG418" s="14"/>
      <c r="BH418" s="14"/>
      <c r="BI418" s="13"/>
      <c r="BJ418" s="13"/>
      <c r="BK418" s="14"/>
      <c r="BL418" s="14"/>
    </row>
    <row r="419" s="3" customFormat="1" ht="12.75" customHeight="1" hidden="1">
      <c r="P419" s="10"/>
      <c r="Q419" s="11"/>
      <c r="R419" s="12"/>
      <c r="S419" s="13"/>
      <c r="T419" s="13"/>
      <c r="U419" s="13"/>
      <c r="V419" s="13"/>
      <c r="W419" s="13"/>
      <c r="X419" s="13"/>
      <c r="Y419" s="13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2"/>
      <c r="AY419" s="12"/>
      <c r="AZ419" s="12"/>
      <c r="BA419" s="12"/>
      <c r="BB419" s="12"/>
      <c r="BC419" s="12"/>
      <c r="BD419" s="12"/>
      <c r="BE419" s="13"/>
      <c r="BF419" s="13"/>
      <c r="BG419" s="14"/>
      <c r="BH419" s="14"/>
      <c r="BI419" s="13"/>
      <c r="BJ419" s="13"/>
      <c r="BK419" s="14"/>
      <c r="BL419" s="14"/>
    </row>
    <row r="420" s="3" customFormat="1" ht="12.75" customHeight="1" hidden="1">
      <c r="P420" s="10"/>
      <c r="Q420" s="11"/>
      <c r="R420" s="12"/>
      <c r="S420" s="13"/>
      <c r="T420" s="13"/>
      <c r="U420" s="13"/>
      <c r="V420" s="13"/>
      <c r="W420" s="13"/>
      <c r="X420" s="13"/>
      <c r="Y420" s="13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12"/>
      <c r="AY420" s="12"/>
      <c r="AZ420" s="12"/>
      <c r="BA420" s="12"/>
      <c r="BB420" s="12"/>
      <c r="BC420" s="12"/>
      <c r="BD420" s="12"/>
      <c r="BE420" s="13"/>
      <c r="BF420" s="13"/>
      <c r="BG420" s="14"/>
      <c r="BH420" s="14"/>
      <c r="BI420" s="13"/>
      <c r="BJ420" s="13"/>
      <c r="BK420" s="14"/>
      <c r="BL420" s="14"/>
    </row>
    <row r="421" s="3" customFormat="1" ht="12.75" customHeight="1" hidden="1">
      <c r="P421" s="10"/>
      <c r="Q421" s="11"/>
      <c r="R421" s="12"/>
      <c r="S421" s="13"/>
      <c r="T421" s="13"/>
      <c r="U421" s="13"/>
      <c r="V421" s="13"/>
      <c r="W421" s="13"/>
      <c r="X421" s="13"/>
      <c r="Y421" s="13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2"/>
      <c r="AY421" s="12"/>
      <c r="AZ421" s="12"/>
      <c r="BA421" s="12"/>
      <c r="BB421" s="12"/>
      <c r="BC421" s="12"/>
      <c r="BD421" s="12"/>
      <c r="BE421" s="13"/>
      <c r="BF421" s="13"/>
      <c r="BG421" s="14"/>
      <c r="BH421" s="14"/>
      <c r="BI421" s="13"/>
      <c r="BJ421" s="13"/>
      <c r="BK421" s="14"/>
      <c r="BL421" s="14"/>
    </row>
    <row r="422" s="3" customFormat="1" ht="12.75" customHeight="1" hidden="1">
      <c r="P422" s="10"/>
      <c r="Q422" s="11"/>
      <c r="R422" s="12"/>
      <c r="S422" s="13"/>
      <c r="T422" s="13"/>
      <c r="U422" s="13"/>
      <c r="V422" s="13"/>
      <c r="W422" s="13"/>
      <c r="X422" s="13"/>
      <c r="Y422" s="13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12"/>
      <c r="AY422" s="12"/>
      <c r="AZ422" s="12"/>
      <c r="BA422" s="12"/>
      <c r="BB422" s="12"/>
      <c r="BC422" s="12"/>
      <c r="BD422" s="12"/>
      <c r="BE422" s="13"/>
      <c r="BF422" s="13"/>
      <c r="BG422" s="14"/>
      <c r="BH422" s="14"/>
      <c r="BI422" s="13"/>
      <c r="BJ422" s="13"/>
      <c r="BK422" s="14"/>
      <c r="BL422" s="14"/>
    </row>
    <row r="423" s="3" customFormat="1" ht="12.75" customHeight="1" hidden="1">
      <c r="P423" s="10"/>
      <c r="Q423" s="11"/>
      <c r="R423" s="12"/>
      <c r="S423" s="13"/>
      <c r="T423" s="13"/>
      <c r="U423" s="13"/>
      <c r="V423" s="13"/>
      <c r="W423" s="13"/>
      <c r="X423" s="13"/>
      <c r="Y423" s="13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2"/>
      <c r="AY423" s="12"/>
      <c r="AZ423" s="12"/>
      <c r="BA423" s="12"/>
      <c r="BB423" s="12"/>
      <c r="BC423" s="12"/>
      <c r="BD423" s="12"/>
      <c r="BE423" s="13"/>
      <c r="BF423" s="13"/>
      <c r="BG423" s="14"/>
      <c r="BH423" s="14"/>
      <c r="BI423" s="13"/>
      <c r="BJ423" s="13"/>
      <c r="BK423" s="14"/>
      <c r="BL423" s="14"/>
    </row>
    <row r="424" s="3" customFormat="1" ht="12.75" customHeight="1" hidden="1">
      <c r="P424" s="10"/>
      <c r="Q424" s="11"/>
      <c r="R424" s="12"/>
      <c r="S424" s="13"/>
      <c r="T424" s="13"/>
      <c r="U424" s="13"/>
      <c r="V424" s="13"/>
      <c r="W424" s="13"/>
      <c r="X424" s="13"/>
      <c r="Y424" s="13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2"/>
      <c r="AY424" s="12"/>
      <c r="AZ424" s="12"/>
      <c r="BA424" s="12"/>
      <c r="BB424" s="12"/>
      <c r="BC424" s="12"/>
      <c r="BD424" s="12"/>
      <c r="BE424" s="13"/>
      <c r="BF424" s="13"/>
      <c r="BG424" s="14"/>
      <c r="BH424" s="14"/>
      <c r="BI424" s="13"/>
      <c r="BJ424" s="13"/>
      <c r="BK424" s="14"/>
      <c r="BL424" s="14"/>
    </row>
    <row r="425" s="3" customFormat="1" ht="12.75" customHeight="1" hidden="1">
      <c r="P425" s="10"/>
      <c r="Q425" s="11"/>
      <c r="R425" s="12"/>
      <c r="S425" s="13"/>
      <c r="T425" s="13"/>
      <c r="U425" s="13"/>
      <c r="V425" s="13"/>
      <c r="W425" s="13"/>
      <c r="X425" s="13"/>
      <c r="Y425" s="13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12"/>
      <c r="AY425" s="12"/>
      <c r="AZ425" s="12"/>
      <c r="BA425" s="12"/>
      <c r="BB425" s="12"/>
      <c r="BC425" s="12"/>
      <c r="BD425" s="12"/>
      <c r="BE425" s="13"/>
      <c r="BF425" s="13"/>
      <c r="BG425" s="14"/>
      <c r="BH425" s="14"/>
      <c r="BI425" s="13"/>
      <c r="BJ425" s="13"/>
      <c r="BK425" s="14"/>
      <c r="BL425" s="14"/>
    </row>
    <row r="426" s="3" customFormat="1" ht="12.75" customHeight="1" hidden="1">
      <c r="P426" s="10"/>
      <c r="Q426" s="11"/>
      <c r="R426" s="12"/>
      <c r="S426" s="13"/>
      <c r="T426" s="13"/>
      <c r="U426" s="13"/>
      <c r="V426" s="13"/>
      <c r="W426" s="13"/>
      <c r="X426" s="13"/>
      <c r="Y426" s="13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12"/>
      <c r="AY426" s="12"/>
      <c r="AZ426" s="12"/>
      <c r="BA426" s="12"/>
      <c r="BB426" s="12"/>
      <c r="BC426" s="12"/>
      <c r="BD426" s="12"/>
      <c r="BE426" s="13"/>
      <c r="BF426" s="13"/>
      <c r="BG426" s="14"/>
      <c r="BH426" s="14"/>
      <c r="BI426" s="13"/>
      <c r="BJ426" s="13"/>
      <c r="BK426" s="14"/>
      <c r="BL426" s="14"/>
    </row>
    <row r="427" s="3" customFormat="1" ht="12.75" customHeight="1" hidden="1">
      <c r="P427" s="10"/>
      <c r="Q427" s="11"/>
      <c r="R427" s="12"/>
      <c r="S427" s="13"/>
      <c r="T427" s="13"/>
      <c r="U427" s="13"/>
      <c r="V427" s="13"/>
      <c r="W427" s="13"/>
      <c r="X427" s="13"/>
      <c r="Y427" s="13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12"/>
      <c r="AY427" s="12"/>
      <c r="AZ427" s="12"/>
      <c r="BA427" s="12"/>
      <c r="BB427" s="12"/>
      <c r="BC427" s="12"/>
      <c r="BD427" s="12"/>
      <c r="BE427" s="13"/>
      <c r="BF427" s="13"/>
      <c r="BG427" s="14"/>
      <c r="BH427" s="14"/>
      <c r="BI427" s="13"/>
      <c r="BJ427" s="13"/>
      <c r="BK427" s="14"/>
      <c r="BL427" s="14"/>
    </row>
    <row r="428" s="3" customFormat="1" ht="12.75" customHeight="1" hidden="1">
      <c r="P428" s="10"/>
      <c r="Q428" s="11"/>
      <c r="R428" s="12"/>
      <c r="S428" s="13"/>
      <c r="T428" s="13"/>
      <c r="U428" s="13"/>
      <c r="V428" s="13"/>
      <c r="W428" s="13"/>
      <c r="X428" s="13"/>
      <c r="Y428" s="13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2"/>
      <c r="AY428" s="12"/>
      <c r="AZ428" s="12"/>
      <c r="BA428" s="12"/>
      <c r="BB428" s="12"/>
      <c r="BC428" s="12"/>
      <c r="BD428" s="12"/>
      <c r="BE428" s="13"/>
      <c r="BF428" s="13"/>
      <c r="BG428" s="14"/>
      <c r="BH428" s="14"/>
      <c r="BI428" s="13"/>
      <c r="BJ428" s="13"/>
      <c r="BK428" s="14"/>
      <c r="BL428" s="14"/>
    </row>
    <row r="429" s="3" customFormat="1" ht="12.75" customHeight="1" hidden="1">
      <c r="P429" s="10"/>
      <c r="Q429" s="11"/>
      <c r="R429" s="12"/>
      <c r="S429" s="13"/>
      <c r="T429" s="13"/>
      <c r="U429" s="13"/>
      <c r="V429" s="13"/>
      <c r="W429" s="13"/>
      <c r="X429" s="13"/>
      <c r="Y429" s="13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12"/>
      <c r="AY429" s="12"/>
      <c r="AZ429" s="12"/>
      <c r="BA429" s="12"/>
      <c r="BB429" s="12"/>
      <c r="BC429" s="12"/>
      <c r="BD429" s="12"/>
      <c r="BE429" s="13"/>
      <c r="BF429" s="13"/>
      <c r="BG429" s="14"/>
      <c r="BH429" s="14"/>
      <c r="BI429" s="13"/>
      <c r="BJ429" s="13"/>
      <c r="BK429" s="14"/>
      <c r="BL429" s="14"/>
    </row>
    <row r="430" s="3" customFormat="1" ht="12.75" customHeight="1" hidden="1">
      <c r="P430" s="10"/>
      <c r="Q430" s="11"/>
      <c r="R430" s="12"/>
      <c r="S430" s="13"/>
      <c r="T430" s="13"/>
      <c r="U430" s="13"/>
      <c r="V430" s="13"/>
      <c r="W430" s="13"/>
      <c r="X430" s="13"/>
      <c r="Y430" s="13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12"/>
      <c r="AY430" s="12"/>
      <c r="AZ430" s="12"/>
      <c r="BA430" s="12"/>
      <c r="BB430" s="12"/>
      <c r="BC430" s="12"/>
      <c r="BD430" s="12"/>
      <c r="BE430" s="13"/>
      <c r="BF430" s="13"/>
      <c r="BG430" s="14"/>
      <c r="BH430" s="14"/>
      <c r="BI430" s="13"/>
      <c r="BJ430" s="13"/>
      <c r="BK430" s="14"/>
      <c r="BL430" s="14"/>
    </row>
    <row r="431" s="3" customFormat="1" ht="12.75" customHeight="1" hidden="1">
      <c r="P431" s="10"/>
      <c r="Q431" s="11"/>
      <c r="R431" s="12"/>
      <c r="S431" s="13"/>
      <c r="T431" s="13"/>
      <c r="U431" s="13"/>
      <c r="V431" s="13"/>
      <c r="W431" s="13"/>
      <c r="X431" s="13"/>
      <c r="Y431" s="13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12"/>
      <c r="AY431" s="12"/>
      <c r="AZ431" s="12"/>
      <c r="BA431" s="12"/>
      <c r="BB431" s="12"/>
      <c r="BC431" s="12"/>
      <c r="BD431" s="12"/>
      <c r="BE431" s="13"/>
      <c r="BF431" s="13"/>
      <c r="BG431" s="14"/>
      <c r="BH431" s="14"/>
      <c r="BI431" s="13"/>
      <c r="BJ431" s="13"/>
      <c r="BK431" s="14"/>
      <c r="BL431" s="14"/>
    </row>
    <row r="432" s="3" customFormat="1" ht="12.75" customHeight="1" hidden="1">
      <c r="P432" s="10"/>
      <c r="Q432" s="11"/>
      <c r="R432" s="12"/>
      <c r="S432" s="13"/>
      <c r="T432" s="13"/>
      <c r="U432" s="13"/>
      <c r="V432" s="13"/>
      <c r="W432" s="13"/>
      <c r="X432" s="13"/>
      <c r="Y432" s="13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12"/>
      <c r="AY432" s="12"/>
      <c r="AZ432" s="12"/>
      <c r="BA432" s="12"/>
      <c r="BB432" s="12"/>
      <c r="BC432" s="12"/>
      <c r="BD432" s="12"/>
      <c r="BE432" s="13"/>
      <c r="BF432" s="13"/>
      <c r="BG432" s="14"/>
      <c r="BH432" s="14"/>
      <c r="BI432" s="13"/>
      <c r="BJ432" s="13"/>
      <c r="BK432" s="14"/>
      <c r="BL432" s="14"/>
    </row>
    <row r="433" s="3" customFormat="1" ht="12.75" customHeight="1" hidden="1">
      <c r="P433" s="10"/>
      <c r="Q433" s="11"/>
      <c r="R433" s="12"/>
      <c r="S433" s="13"/>
      <c r="T433" s="13"/>
      <c r="U433" s="13"/>
      <c r="V433" s="13"/>
      <c r="W433" s="13"/>
      <c r="X433" s="13"/>
      <c r="Y433" s="13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2"/>
      <c r="AY433" s="12"/>
      <c r="AZ433" s="12"/>
      <c r="BA433" s="12"/>
      <c r="BB433" s="12"/>
      <c r="BC433" s="12"/>
      <c r="BD433" s="12"/>
      <c r="BE433" s="13"/>
      <c r="BF433" s="13"/>
      <c r="BG433" s="14"/>
      <c r="BH433" s="14"/>
      <c r="BI433" s="13"/>
      <c r="BJ433" s="13"/>
      <c r="BK433" s="14"/>
      <c r="BL433" s="14"/>
    </row>
    <row r="434" s="3" customFormat="1" ht="12.75" customHeight="1" hidden="1">
      <c r="P434" s="10"/>
      <c r="Q434" s="11"/>
      <c r="R434" s="12"/>
      <c r="S434" s="13"/>
      <c r="T434" s="13"/>
      <c r="U434" s="13"/>
      <c r="V434" s="13"/>
      <c r="W434" s="13"/>
      <c r="X434" s="13"/>
      <c r="Y434" s="13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2"/>
      <c r="AY434" s="12"/>
      <c r="AZ434" s="12"/>
      <c r="BA434" s="12"/>
      <c r="BB434" s="12"/>
      <c r="BC434" s="12"/>
      <c r="BD434" s="12"/>
      <c r="BE434" s="13"/>
      <c r="BF434" s="13"/>
      <c r="BG434" s="14"/>
      <c r="BH434" s="14"/>
      <c r="BI434" s="13"/>
      <c r="BJ434" s="13"/>
      <c r="BK434" s="14"/>
      <c r="BL434" s="14"/>
    </row>
    <row r="435" s="3" customFormat="1" ht="12.75" customHeight="1" hidden="1">
      <c r="P435" s="10"/>
      <c r="Q435" s="11"/>
      <c r="R435" s="12"/>
      <c r="S435" s="13"/>
      <c r="T435" s="13"/>
      <c r="U435" s="13"/>
      <c r="V435" s="13"/>
      <c r="W435" s="13"/>
      <c r="X435" s="13"/>
      <c r="Y435" s="13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12"/>
      <c r="AY435" s="12"/>
      <c r="AZ435" s="12"/>
      <c r="BA435" s="12"/>
      <c r="BB435" s="12"/>
      <c r="BC435" s="12"/>
      <c r="BD435" s="12"/>
      <c r="BE435" s="13"/>
      <c r="BF435" s="13"/>
      <c r="BG435" s="14"/>
      <c r="BH435" s="14"/>
      <c r="BI435" s="13"/>
      <c r="BJ435" s="13"/>
      <c r="BK435" s="14"/>
      <c r="BL435" s="14"/>
    </row>
    <row r="436" s="3" customFormat="1" ht="12.75" customHeight="1" hidden="1">
      <c r="P436" s="10"/>
      <c r="Q436" s="11"/>
      <c r="R436" s="12"/>
      <c r="S436" s="13"/>
      <c r="T436" s="13"/>
      <c r="U436" s="13"/>
      <c r="V436" s="13"/>
      <c r="W436" s="13"/>
      <c r="X436" s="13"/>
      <c r="Y436" s="13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2"/>
      <c r="AY436" s="12"/>
      <c r="AZ436" s="12"/>
      <c r="BA436" s="12"/>
      <c r="BB436" s="12"/>
      <c r="BC436" s="12"/>
      <c r="BD436" s="12"/>
      <c r="BE436" s="13"/>
      <c r="BF436" s="13"/>
      <c r="BG436" s="14"/>
      <c r="BH436" s="14"/>
      <c r="BI436" s="13"/>
      <c r="BJ436" s="13"/>
      <c r="BK436" s="14"/>
      <c r="BL436" s="14"/>
    </row>
    <row r="437" s="3" customFormat="1" ht="12.75" customHeight="1" hidden="1">
      <c r="P437" s="10"/>
      <c r="Q437" s="11"/>
      <c r="R437" s="12"/>
      <c r="S437" s="13"/>
      <c r="T437" s="13"/>
      <c r="U437" s="13"/>
      <c r="V437" s="13"/>
      <c r="W437" s="13"/>
      <c r="X437" s="13"/>
      <c r="Y437" s="13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2"/>
      <c r="AY437" s="12"/>
      <c r="AZ437" s="12"/>
      <c r="BA437" s="12"/>
      <c r="BB437" s="12"/>
      <c r="BC437" s="12"/>
      <c r="BD437" s="12"/>
      <c r="BE437" s="13"/>
      <c r="BF437" s="13"/>
      <c r="BG437" s="14"/>
      <c r="BH437" s="14"/>
      <c r="BI437" s="13"/>
      <c r="BJ437" s="13"/>
      <c r="BK437" s="14"/>
      <c r="BL437" s="14"/>
    </row>
    <row r="438" s="3" customFormat="1" ht="12.75" customHeight="1" hidden="1">
      <c r="P438" s="10"/>
      <c r="Q438" s="11"/>
      <c r="R438" s="12"/>
      <c r="S438" s="13"/>
      <c r="T438" s="13"/>
      <c r="U438" s="13"/>
      <c r="V438" s="13"/>
      <c r="W438" s="13"/>
      <c r="X438" s="13"/>
      <c r="Y438" s="13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12"/>
      <c r="AY438" s="12"/>
      <c r="AZ438" s="12"/>
      <c r="BA438" s="12"/>
      <c r="BB438" s="12"/>
      <c r="BC438" s="12"/>
      <c r="BD438" s="12"/>
      <c r="BE438" s="13"/>
      <c r="BF438" s="13"/>
      <c r="BG438" s="14"/>
      <c r="BH438" s="14"/>
      <c r="BI438" s="13"/>
      <c r="BJ438" s="13"/>
      <c r="BK438" s="14"/>
      <c r="BL438" s="14"/>
    </row>
    <row r="439" s="3" customFormat="1" ht="12.75" customHeight="1" hidden="1">
      <c r="P439" s="10"/>
      <c r="Q439" s="11"/>
      <c r="R439" s="12"/>
      <c r="S439" s="13"/>
      <c r="T439" s="13"/>
      <c r="U439" s="13"/>
      <c r="V439" s="13"/>
      <c r="W439" s="13"/>
      <c r="X439" s="13"/>
      <c r="Y439" s="13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2"/>
      <c r="AY439" s="12"/>
      <c r="AZ439" s="12"/>
      <c r="BA439" s="12"/>
      <c r="BB439" s="12"/>
      <c r="BC439" s="12"/>
      <c r="BD439" s="12"/>
      <c r="BE439" s="13"/>
      <c r="BF439" s="13"/>
      <c r="BG439" s="14"/>
      <c r="BH439" s="14"/>
      <c r="BI439" s="13"/>
      <c r="BJ439" s="13"/>
      <c r="BK439" s="14"/>
      <c r="BL439" s="14"/>
    </row>
    <row r="440" s="3" customFormat="1" ht="12.75" customHeight="1" hidden="1">
      <c r="P440" s="10"/>
      <c r="Q440" s="11"/>
      <c r="R440" s="12"/>
      <c r="S440" s="13"/>
      <c r="T440" s="13"/>
      <c r="U440" s="13"/>
      <c r="V440" s="13"/>
      <c r="W440" s="13"/>
      <c r="X440" s="13"/>
      <c r="Y440" s="13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12"/>
      <c r="AY440" s="12"/>
      <c r="AZ440" s="12"/>
      <c r="BA440" s="12"/>
      <c r="BB440" s="12"/>
      <c r="BC440" s="12"/>
      <c r="BD440" s="12"/>
      <c r="BE440" s="13"/>
      <c r="BF440" s="13"/>
      <c r="BG440" s="14"/>
      <c r="BH440" s="14"/>
      <c r="BI440" s="13"/>
      <c r="BJ440" s="13"/>
      <c r="BK440" s="14"/>
      <c r="BL440" s="14"/>
    </row>
    <row r="441" s="3" customFormat="1" ht="12.75" customHeight="1" hidden="1">
      <c r="P441" s="10"/>
      <c r="Q441" s="11"/>
      <c r="R441" s="12"/>
      <c r="S441" s="13"/>
      <c r="T441" s="13"/>
      <c r="U441" s="13"/>
      <c r="V441" s="13"/>
      <c r="W441" s="13"/>
      <c r="X441" s="13"/>
      <c r="Y441" s="13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2"/>
      <c r="AY441" s="12"/>
      <c r="AZ441" s="12"/>
      <c r="BA441" s="12"/>
      <c r="BB441" s="12"/>
      <c r="BC441" s="12"/>
      <c r="BD441" s="12"/>
      <c r="BE441" s="13"/>
      <c r="BF441" s="13"/>
      <c r="BG441" s="14"/>
      <c r="BH441" s="14"/>
      <c r="BI441" s="13"/>
      <c r="BJ441" s="13"/>
      <c r="BK441" s="14"/>
      <c r="BL441" s="14"/>
    </row>
    <row r="442" s="3" customFormat="1" ht="12.75" customHeight="1" hidden="1">
      <c r="P442" s="10"/>
      <c r="Q442" s="11"/>
      <c r="R442" s="12"/>
      <c r="S442" s="13"/>
      <c r="T442" s="13"/>
      <c r="U442" s="13"/>
      <c r="V442" s="13"/>
      <c r="W442" s="13"/>
      <c r="X442" s="13"/>
      <c r="Y442" s="13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12"/>
      <c r="AY442" s="12"/>
      <c r="AZ442" s="12"/>
      <c r="BA442" s="12"/>
      <c r="BB442" s="12"/>
      <c r="BC442" s="12"/>
      <c r="BD442" s="12"/>
      <c r="BE442" s="13"/>
      <c r="BF442" s="13"/>
      <c r="BG442" s="14"/>
      <c r="BH442" s="14"/>
      <c r="BI442" s="13"/>
      <c r="BJ442" s="13"/>
      <c r="BK442" s="14"/>
      <c r="BL442" s="14"/>
    </row>
    <row r="443" s="3" customFormat="1" ht="12.75" customHeight="1" hidden="1">
      <c r="P443" s="10"/>
      <c r="Q443" s="11"/>
      <c r="R443" s="12"/>
      <c r="S443" s="13"/>
      <c r="T443" s="13"/>
      <c r="U443" s="13"/>
      <c r="V443" s="13"/>
      <c r="W443" s="13"/>
      <c r="X443" s="13"/>
      <c r="Y443" s="13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2"/>
      <c r="AY443" s="12"/>
      <c r="AZ443" s="12"/>
      <c r="BA443" s="12"/>
      <c r="BB443" s="12"/>
      <c r="BC443" s="12"/>
      <c r="BD443" s="12"/>
      <c r="BE443" s="13"/>
      <c r="BF443" s="13"/>
      <c r="BG443" s="14"/>
      <c r="BH443" s="14"/>
      <c r="BI443" s="13"/>
      <c r="BJ443" s="13"/>
      <c r="BK443" s="14"/>
      <c r="BL443" s="14"/>
    </row>
    <row r="444" s="3" customFormat="1" ht="12.75" customHeight="1" hidden="1">
      <c r="P444" s="10"/>
      <c r="Q444" s="11"/>
      <c r="R444" s="12"/>
      <c r="S444" s="13"/>
      <c r="T444" s="13"/>
      <c r="U444" s="13"/>
      <c r="V444" s="13"/>
      <c r="W444" s="13"/>
      <c r="X444" s="13"/>
      <c r="Y444" s="13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12"/>
      <c r="AY444" s="12"/>
      <c r="AZ444" s="12"/>
      <c r="BA444" s="12"/>
      <c r="BB444" s="12"/>
      <c r="BC444" s="12"/>
      <c r="BD444" s="12"/>
      <c r="BE444" s="13"/>
      <c r="BF444" s="13"/>
      <c r="BG444" s="14"/>
      <c r="BH444" s="14"/>
      <c r="BI444" s="13"/>
      <c r="BJ444" s="13"/>
      <c r="BK444" s="14"/>
      <c r="BL444" s="14"/>
    </row>
    <row r="445" s="3" customFormat="1" ht="12.75" customHeight="1" hidden="1">
      <c r="P445" s="10"/>
      <c r="Q445" s="11"/>
      <c r="R445" s="12"/>
      <c r="S445" s="13"/>
      <c r="T445" s="13"/>
      <c r="U445" s="13"/>
      <c r="V445" s="13"/>
      <c r="W445" s="13"/>
      <c r="X445" s="13"/>
      <c r="Y445" s="13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2"/>
      <c r="AY445" s="12"/>
      <c r="AZ445" s="12"/>
      <c r="BA445" s="12"/>
      <c r="BB445" s="12"/>
      <c r="BC445" s="12"/>
      <c r="BD445" s="12"/>
      <c r="BE445" s="13"/>
      <c r="BF445" s="13"/>
      <c r="BG445" s="14"/>
      <c r="BH445" s="14"/>
      <c r="BI445" s="13"/>
      <c r="BJ445" s="13"/>
      <c r="BK445" s="14"/>
      <c r="BL445" s="14"/>
    </row>
    <row r="446" s="3" customFormat="1" ht="12.75" customHeight="1" hidden="1">
      <c r="P446" s="10"/>
      <c r="Q446" s="11"/>
      <c r="R446" s="12"/>
      <c r="S446" s="13"/>
      <c r="T446" s="13"/>
      <c r="U446" s="13"/>
      <c r="V446" s="13"/>
      <c r="W446" s="13"/>
      <c r="X446" s="13"/>
      <c r="Y446" s="13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12"/>
      <c r="AY446" s="12"/>
      <c r="AZ446" s="12"/>
      <c r="BA446" s="12"/>
      <c r="BB446" s="12"/>
      <c r="BC446" s="12"/>
      <c r="BD446" s="12"/>
      <c r="BE446" s="13"/>
      <c r="BF446" s="13"/>
      <c r="BG446" s="14"/>
      <c r="BH446" s="14"/>
      <c r="BI446" s="13"/>
      <c r="BJ446" s="13"/>
      <c r="BK446" s="14"/>
      <c r="BL446" s="14"/>
    </row>
    <row r="447" s="3" customFormat="1" ht="12.75" customHeight="1" hidden="1">
      <c r="P447" s="10"/>
      <c r="Q447" s="11"/>
      <c r="R447" s="12"/>
      <c r="S447" s="13"/>
      <c r="T447" s="13"/>
      <c r="U447" s="13"/>
      <c r="V447" s="13"/>
      <c r="W447" s="13"/>
      <c r="X447" s="13"/>
      <c r="Y447" s="13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2"/>
      <c r="AY447" s="12"/>
      <c r="AZ447" s="12"/>
      <c r="BA447" s="12"/>
      <c r="BB447" s="12"/>
      <c r="BC447" s="12"/>
      <c r="BD447" s="12"/>
      <c r="BE447" s="13"/>
      <c r="BF447" s="13"/>
      <c r="BG447" s="14"/>
      <c r="BH447" s="14"/>
      <c r="BI447" s="13"/>
      <c r="BJ447" s="13"/>
      <c r="BK447" s="14"/>
      <c r="BL447" s="14"/>
    </row>
    <row r="448" s="3" customFormat="1" ht="12.75" customHeight="1" hidden="1">
      <c r="P448" s="10"/>
      <c r="Q448" s="11"/>
      <c r="R448" s="12"/>
      <c r="S448" s="13"/>
      <c r="T448" s="13"/>
      <c r="U448" s="13"/>
      <c r="V448" s="13"/>
      <c r="W448" s="13"/>
      <c r="X448" s="13"/>
      <c r="Y448" s="13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2"/>
      <c r="AY448" s="12"/>
      <c r="AZ448" s="12"/>
      <c r="BA448" s="12"/>
      <c r="BB448" s="12"/>
      <c r="BC448" s="12"/>
      <c r="BD448" s="12"/>
      <c r="BE448" s="13"/>
      <c r="BF448" s="13"/>
      <c r="BG448" s="14"/>
      <c r="BH448" s="14"/>
      <c r="BI448" s="13"/>
      <c r="BJ448" s="13"/>
      <c r="BK448" s="14"/>
      <c r="BL448" s="14"/>
    </row>
    <row r="449" s="3" customFormat="1" ht="12.75" customHeight="1" hidden="1">
      <c r="P449" s="10"/>
      <c r="Q449" s="11"/>
      <c r="R449" s="12"/>
      <c r="S449" s="13"/>
      <c r="T449" s="13"/>
      <c r="U449" s="13"/>
      <c r="V449" s="13"/>
      <c r="W449" s="13"/>
      <c r="X449" s="13"/>
      <c r="Y449" s="13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12"/>
      <c r="AY449" s="12"/>
      <c r="AZ449" s="12"/>
      <c r="BA449" s="12"/>
      <c r="BB449" s="12"/>
      <c r="BC449" s="12"/>
      <c r="BD449" s="12"/>
      <c r="BE449" s="13"/>
      <c r="BF449" s="13"/>
      <c r="BG449" s="14"/>
      <c r="BH449" s="14"/>
      <c r="BI449" s="13"/>
      <c r="BJ449" s="13"/>
      <c r="BK449" s="14"/>
      <c r="BL449" s="14"/>
    </row>
    <row r="450" s="3" customFormat="1" ht="12.75" customHeight="1" hidden="1">
      <c r="P450" s="10"/>
      <c r="Q450" s="11"/>
      <c r="R450" s="12"/>
      <c r="S450" s="13"/>
      <c r="T450" s="13"/>
      <c r="U450" s="13"/>
      <c r="V450" s="13"/>
      <c r="W450" s="13"/>
      <c r="X450" s="13"/>
      <c r="Y450" s="13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12"/>
      <c r="AY450" s="12"/>
      <c r="AZ450" s="12"/>
      <c r="BA450" s="12"/>
      <c r="BB450" s="12"/>
      <c r="BC450" s="12"/>
      <c r="BD450" s="12"/>
      <c r="BE450" s="13"/>
      <c r="BF450" s="13"/>
      <c r="BG450" s="14"/>
      <c r="BH450" s="14"/>
      <c r="BI450" s="13"/>
      <c r="BJ450" s="13"/>
      <c r="BK450" s="14"/>
      <c r="BL450" s="14"/>
    </row>
    <row r="451" s="3" customFormat="1" ht="12.75" customHeight="1" hidden="1">
      <c r="P451" s="10"/>
      <c r="Q451" s="11"/>
      <c r="R451" s="12"/>
      <c r="S451" s="13"/>
      <c r="T451" s="13"/>
      <c r="U451" s="13"/>
      <c r="V451" s="13"/>
      <c r="W451" s="13"/>
      <c r="X451" s="13"/>
      <c r="Y451" s="13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2"/>
      <c r="AY451" s="12"/>
      <c r="AZ451" s="12"/>
      <c r="BA451" s="12"/>
      <c r="BB451" s="12"/>
      <c r="BC451" s="12"/>
      <c r="BD451" s="12"/>
      <c r="BE451" s="13"/>
      <c r="BF451" s="13"/>
      <c r="BG451" s="14"/>
      <c r="BH451" s="14"/>
      <c r="BI451" s="13"/>
      <c r="BJ451" s="13"/>
      <c r="BK451" s="14"/>
      <c r="BL451" s="14"/>
    </row>
    <row r="452" s="3" customFormat="1" ht="12.75" customHeight="1" hidden="1">
      <c r="P452" s="10"/>
      <c r="Q452" s="11"/>
      <c r="R452" s="12"/>
      <c r="S452" s="13"/>
      <c r="T452" s="13"/>
      <c r="U452" s="13"/>
      <c r="V452" s="13"/>
      <c r="W452" s="13"/>
      <c r="X452" s="13"/>
      <c r="Y452" s="13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12"/>
      <c r="AY452" s="12"/>
      <c r="AZ452" s="12"/>
      <c r="BA452" s="12"/>
      <c r="BB452" s="12"/>
      <c r="BC452" s="12"/>
      <c r="BD452" s="12"/>
      <c r="BE452" s="13"/>
      <c r="BF452" s="13"/>
      <c r="BG452" s="14"/>
      <c r="BH452" s="14"/>
      <c r="BI452" s="13"/>
      <c r="BJ452" s="13"/>
      <c r="BK452" s="14"/>
      <c r="BL452" s="14"/>
    </row>
    <row r="453" s="3" customFormat="1" ht="12.75" customHeight="1" hidden="1">
      <c r="P453" s="10"/>
      <c r="Q453" s="11"/>
      <c r="R453" s="12"/>
      <c r="S453" s="13"/>
      <c r="T453" s="13"/>
      <c r="U453" s="13"/>
      <c r="V453" s="13"/>
      <c r="W453" s="13"/>
      <c r="X453" s="13"/>
      <c r="Y453" s="13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2"/>
      <c r="AY453" s="12"/>
      <c r="AZ453" s="12"/>
      <c r="BA453" s="12"/>
      <c r="BB453" s="12"/>
      <c r="BC453" s="12"/>
      <c r="BD453" s="12"/>
      <c r="BE453" s="13"/>
      <c r="BF453" s="13"/>
      <c r="BG453" s="14"/>
      <c r="BH453" s="14"/>
      <c r="BI453" s="13"/>
      <c r="BJ453" s="13"/>
      <c r="BK453" s="14"/>
      <c r="BL453" s="14"/>
    </row>
    <row r="454" s="3" customFormat="1" ht="12.75" customHeight="1" hidden="1">
      <c r="P454" s="10"/>
      <c r="Q454" s="11"/>
      <c r="R454" s="12"/>
      <c r="S454" s="13"/>
      <c r="T454" s="13"/>
      <c r="U454" s="13"/>
      <c r="V454" s="13"/>
      <c r="W454" s="13"/>
      <c r="X454" s="13"/>
      <c r="Y454" s="13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2"/>
      <c r="AY454" s="12"/>
      <c r="AZ454" s="12"/>
      <c r="BA454" s="12"/>
      <c r="BB454" s="12"/>
      <c r="BC454" s="12"/>
      <c r="BD454" s="12"/>
      <c r="BE454" s="13"/>
      <c r="BF454" s="13"/>
      <c r="BG454" s="14"/>
      <c r="BH454" s="14"/>
      <c r="BI454" s="13"/>
      <c r="BJ454" s="13"/>
      <c r="BK454" s="14"/>
      <c r="BL454" s="14"/>
    </row>
    <row r="455" s="3" customFormat="1" ht="12.75" customHeight="1" hidden="1">
      <c r="P455" s="10"/>
      <c r="Q455" s="11"/>
      <c r="R455" s="12"/>
      <c r="S455" s="13"/>
      <c r="T455" s="13"/>
      <c r="U455" s="13"/>
      <c r="V455" s="13"/>
      <c r="W455" s="13"/>
      <c r="X455" s="13"/>
      <c r="Y455" s="13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2"/>
      <c r="AY455" s="12"/>
      <c r="AZ455" s="12"/>
      <c r="BA455" s="12"/>
      <c r="BB455" s="12"/>
      <c r="BC455" s="12"/>
      <c r="BD455" s="12"/>
      <c r="BE455" s="13"/>
      <c r="BF455" s="13"/>
      <c r="BG455" s="14"/>
      <c r="BH455" s="14"/>
      <c r="BI455" s="13"/>
      <c r="BJ455" s="13"/>
      <c r="BK455" s="14"/>
      <c r="BL455" s="14"/>
    </row>
    <row r="456" s="3" customFormat="1" ht="12.75" customHeight="1" hidden="1">
      <c r="P456" s="10"/>
      <c r="Q456" s="11"/>
      <c r="R456" s="12"/>
      <c r="S456" s="13"/>
      <c r="T456" s="13"/>
      <c r="U456" s="13"/>
      <c r="V456" s="13"/>
      <c r="W456" s="13"/>
      <c r="X456" s="13"/>
      <c r="Y456" s="13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12"/>
      <c r="AY456" s="12"/>
      <c r="AZ456" s="12"/>
      <c r="BA456" s="12"/>
      <c r="BB456" s="12"/>
      <c r="BC456" s="12"/>
      <c r="BD456" s="12"/>
      <c r="BE456" s="13"/>
      <c r="BF456" s="13"/>
      <c r="BG456" s="14"/>
      <c r="BH456" s="14"/>
      <c r="BI456" s="13"/>
      <c r="BJ456" s="13"/>
      <c r="BK456" s="14"/>
      <c r="BL456" s="14"/>
    </row>
    <row r="457" s="3" customFormat="1" ht="12.75" customHeight="1" hidden="1">
      <c r="P457" s="10"/>
      <c r="Q457" s="11"/>
      <c r="R457" s="12"/>
      <c r="S457" s="13"/>
      <c r="T457" s="13"/>
      <c r="U457" s="13"/>
      <c r="V457" s="13"/>
      <c r="W457" s="13"/>
      <c r="X457" s="13"/>
      <c r="Y457" s="13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12"/>
      <c r="AY457" s="12"/>
      <c r="AZ457" s="12"/>
      <c r="BA457" s="12"/>
      <c r="BB457" s="12"/>
      <c r="BC457" s="12"/>
      <c r="BD457" s="12"/>
      <c r="BE457" s="13"/>
      <c r="BF457" s="13"/>
      <c r="BG457" s="14"/>
      <c r="BH457" s="14"/>
      <c r="BI457" s="13"/>
      <c r="BJ457" s="13"/>
      <c r="BK457" s="14"/>
      <c r="BL457" s="14"/>
    </row>
    <row r="458" s="3" customFormat="1" ht="12.75" customHeight="1" hidden="1">
      <c r="P458" s="10"/>
      <c r="Q458" s="11"/>
      <c r="R458" s="12"/>
      <c r="S458" s="13"/>
      <c r="T458" s="13"/>
      <c r="U458" s="13"/>
      <c r="V458" s="13"/>
      <c r="W458" s="13"/>
      <c r="X458" s="13"/>
      <c r="Y458" s="13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12"/>
      <c r="AY458" s="12"/>
      <c r="AZ458" s="12"/>
      <c r="BA458" s="12"/>
      <c r="BB458" s="12"/>
      <c r="BC458" s="12"/>
      <c r="BD458" s="12"/>
      <c r="BE458" s="13"/>
      <c r="BF458" s="13"/>
      <c r="BG458" s="14"/>
      <c r="BH458" s="14"/>
      <c r="BI458" s="13"/>
      <c r="BJ458" s="13"/>
      <c r="BK458" s="14"/>
      <c r="BL458" s="14"/>
    </row>
    <row r="459" s="3" customFormat="1" ht="12.75" customHeight="1" hidden="1">
      <c r="P459" s="10"/>
      <c r="Q459" s="11"/>
      <c r="R459" s="12"/>
      <c r="S459" s="13"/>
      <c r="T459" s="13"/>
      <c r="U459" s="13"/>
      <c r="V459" s="13"/>
      <c r="W459" s="13"/>
      <c r="X459" s="13"/>
      <c r="Y459" s="13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2"/>
      <c r="AY459" s="12"/>
      <c r="AZ459" s="12"/>
      <c r="BA459" s="12"/>
      <c r="BB459" s="12"/>
      <c r="BC459" s="12"/>
      <c r="BD459" s="12"/>
      <c r="BE459" s="13"/>
      <c r="BF459" s="13"/>
      <c r="BG459" s="14"/>
      <c r="BH459" s="14"/>
      <c r="BI459" s="13"/>
      <c r="BJ459" s="13"/>
      <c r="BK459" s="14"/>
      <c r="BL459" s="14"/>
    </row>
    <row r="460" s="3" customFormat="1" ht="12.75" customHeight="1" hidden="1">
      <c r="P460" s="10"/>
      <c r="Q460" s="11"/>
      <c r="R460" s="12"/>
      <c r="S460" s="13"/>
      <c r="T460" s="13"/>
      <c r="U460" s="13"/>
      <c r="V460" s="13"/>
      <c r="W460" s="13"/>
      <c r="X460" s="13"/>
      <c r="Y460" s="13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12"/>
      <c r="AY460" s="12"/>
      <c r="AZ460" s="12"/>
      <c r="BA460" s="12"/>
      <c r="BB460" s="12"/>
      <c r="BC460" s="12"/>
      <c r="BD460" s="12"/>
      <c r="BE460" s="13"/>
      <c r="BF460" s="13"/>
      <c r="BG460" s="14"/>
      <c r="BH460" s="14"/>
      <c r="BI460" s="13"/>
      <c r="BJ460" s="13"/>
      <c r="BK460" s="14"/>
      <c r="BL460" s="14"/>
    </row>
    <row r="461" s="3" customFormat="1" ht="12.75" customHeight="1" hidden="1">
      <c r="P461" s="10"/>
      <c r="Q461" s="11"/>
      <c r="R461" s="12"/>
      <c r="S461" s="13"/>
      <c r="T461" s="13"/>
      <c r="U461" s="13"/>
      <c r="V461" s="13"/>
      <c r="W461" s="13"/>
      <c r="X461" s="13"/>
      <c r="Y461" s="13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12"/>
      <c r="AY461" s="12"/>
      <c r="AZ461" s="12"/>
      <c r="BA461" s="12"/>
      <c r="BB461" s="12"/>
      <c r="BC461" s="12"/>
      <c r="BD461" s="12"/>
      <c r="BE461" s="13"/>
      <c r="BF461" s="13"/>
      <c r="BG461" s="14"/>
      <c r="BH461" s="14"/>
      <c r="BI461" s="13"/>
      <c r="BJ461" s="13"/>
      <c r="BK461" s="14"/>
      <c r="BL461" s="14"/>
    </row>
    <row r="462" s="3" customFormat="1" ht="12.75" customHeight="1" hidden="1">
      <c r="P462" s="10"/>
      <c r="Q462" s="11"/>
      <c r="R462" s="12"/>
      <c r="S462" s="13"/>
      <c r="T462" s="13"/>
      <c r="U462" s="13"/>
      <c r="V462" s="13"/>
      <c r="W462" s="13"/>
      <c r="X462" s="13"/>
      <c r="Y462" s="13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12"/>
      <c r="AY462" s="12"/>
      <c r="AZ462" s="12"/>
      <c r="BA462" s="12"/>
      <c r="BB462" s="12"/>
      <c r="BC462" s="12"/>
      <c r="BD462" s="12"/>
      <c r="BE462" s="13"/>
      <c r="BF462" s="13"/>
      <c r="BG462" s="14"/>
      <c r="BH462" s="14"/>
      <c r="BI462" s="13"/>
      <c r="BJ462" s="13"/>
      <c r="BK462" s="14"/>
      <c r="BL462" s="14"/>
    </row>
    <row r="463" s="3" customFormat="1" ht="12.75" customHeight="1" hidden="1">
      <c r="P463" s="10"/>
      <c r="Q463" s="11"/>
      <c r="R463" s="12"/>
      <c r="S463" s="13"/>
      <c r="T463" s="13"/>
      <c r="U463" s="13"/>
      <c r="V463" s="13"/>
      <c r="W463" s="13"/>
      <c r="X463" s="13"/>
      <c r="Y463" s="13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2"/>
      <c r="AY463" s="12"/>
      <c r="AZ463" s="12"/>
      <c r="BA463" s="12"/>
      <c r="BB463" s="12"/>
      <c r="BC463" s="12"/>
      <c r="BD463" s="12"/>
      <c r="BE463" s="13"/>
      <c r="BF463" s="13"/>
      <c r="BG463" s="14"/>
      <c r="BH463" s="14"/>
      <c r="BI463" s="13"/>
      <c r="BJ463" s="13"/>
      <c r="BK463" s="14"/>
      <c r="BL463" s="14"/>
    </row>
    <row r="464" s="3" customFormat="1" ht="12.75" customHeight="1" hidden="1">
      <c r="P464" s="10"/>
      <c r="Q464" s="11"/>
      <c r="R464" s="12"/>
      <c r="S464" s="13"/>
      <c r="T464" s="13"/>
      <c r="U464" s="13"/>
      <c r="V464" s="13"/>
      <c r="W464" s="13"/>
      <c r="X464" s="13"/>
      <c r="Y464" s="13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2"/>
      <c r="AY464" s="12"/>
      <c r="AZ464" s="12"/>
      <c r="BA464" s="12"/>
      <c r="BB464" s="12"/>
      <c r="BC464" s="12"/>
      <c r="BD464" s="12"/>
      <c r="BE464" s="13"/>
      <c r="BF464" s="13"/>
      <c r="BG464" s="14"/>
      <c r="BH464" s="14"/>
      <c r="BI464" s="13"/>
      <c r="BJ464" s="13"/>
      <c r="BK464" s="14"/>
      <c r="BL464" s="14"/>
    </row>
    <row r="465" s="3" customFormat="1" ht="12.75" customHeight="1" hidden="1">
      <c r="P465" s="10"/>
      <c r="Q465" s="11"/>
      <c r="R465" s="12"/>
      <c r="S465" s="13"/>
      <c r="T465" s="13"/>
      <c r="U465" s="13"/>
      <c r="V465" s="13"/>
      <c r="W465" s="13"/>
      <c r="X465" s="13"/>
      <c r="Y465" s="13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12"/>
      <c r="AY465" s="12"/>
      <c r="AZ465" s="12"/>
      <c r="BA465" s="12"/>
      <c r="BB465" s="12"/>
      <c r="BC465" s="12"/>
      <c r="BD465" s="12"/>
      <c r="BE465" s="13"/>
      <c r="BF465" s="13"/>
      <c r="BG465" s="14"/>
      <c r="BH465" s="14"/>
      <c r="BI465" s="13"/>
      <c r="BJ465" s="13"/>
      <c r="BK465" s="14"/>
      <c r="BL465" s="14"/>
    </row>
    <row r="466" s="3" customFormat="1" ht="12.75" customHeight="1" hidden="1">
      <c r="P466" s="10"/>
      <c r="Q466" s="11"/>
      <c r="R466" s="12"/>
      <c r="S466" s="13"/>
      <c r="T466" s="13"/>
      <c r="U466" s="13"/>
      <c r="V466" s="13"/>
      <c r="W466" s="13"/>
      <c r="X466" s="13"/>
      <c r="Y466" s="13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12"/>
      <c r="AY466" s="12"/>
      <c r="AZ466" s="12"/>
      <c r="BA466" s="12"/>
      <c r="BB466" s="12"/>
      <c r="BC466" s="12"/>
      <c r="BD466" s="12"/>
      <c r="BE466" s="13"/>
      <c r="BF466" s="13"/>
      <c r="BG466" s="14"/>
      <c r="BH466" s="14"/>
      <c r="BI466" s="13"/>
      <c r="BJ466" s="13"/>
      <c r="BK466" s="14"/>
      <c r="BL466" s="14"/>
    </row>
    <row r="467" s="3" customFormat="1" ht="12.75" customHeight="1" hidden="1">
      <c r="P467" s="10"/>
      <c r="Q467" s="11"/>
      <c r="R467" s="12"/>
      <c r="S467" s="13"/>
      <c r="T467" s="13"/>
      <c r="U467" s="13"/>
      <c r="V467" s="13"/>
      <c r="W467" s="13"/>
      <c r="X467" s="13"/>
      <c r="Y467" s="13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12"/>
      <c r="AY467" s="12"/>
      <c r="AZ467" s="12"/>
      <c r="BA467" s="12"/>
      <c r="BB467" s="12"/>
      <c r="BC467" s="12"/>
      <c r="BD467" s="12"/>
      <c r="BE467" s="13"/>
      <c r="BF467" s="13"/>
      <c r="BG467" s="14"/>
      <c r="BH467" s="14"/>
      <c r="BI467" s="13"/>
      <c r="BJ467" s="13"/>
      <c r="BK467" s="14"/>
      <c r="BL467" s="14"/>
    </row>
    <row r="468" s="3" customFormat="1" ht="12.75" customHeight="1" hidden="1">
      <c r="P468" s="10"/>
      <c r="Q468" s="11"/>
      <c r="R468" s="12"/>
      <c r="S468" s="13"/>
      <c r="T468" s="13"/>
      <c r="U468" s="13"/>
      <c r="V468" s="13"/>
      <c r="W468" s="13"/>
      <c r="X468" s="13"/>
      <c r="Y468" s="13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12"/>
      <c r="AY468" s="12"/>
      <c r="AZ468" s="12"/>
      <c r="BA468" s="12"/>
      <c r="BB468" s="12"/>
      <c r="BC468" s="12"/>
      <c r="BD468" s="12"/>
      <c r="BE468" s="13"/>
      <c r="BF468" s="13"/>
      <c r="BG468" s="14"/>
      <c r="BH468" s="14"/>
      <c r="BI468" s="13"/>
      <c r="BJ468" s="13"/>
      <c r="BK468" s="14"/>
      <c r="BL468" s="14"/>
    </row>
    <row r="469" s="3" customFormat="1" ht="12.75" customHeight="1" hidden="1">
      <c r="P469" s="10"/>
      <c r="Q469" s="11"/>
      <c r="R469" s="12"/>
      <c r="S469" s="13"/>
      <c r="T469" s="13"/>
      <c r="U469" s="13"/>
      <c r="V469" s="13"/>
      <c r="W469" s="13"/>
      <c r="X469" s="13"/>
      <c r="Y469" s="13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2"/>
      <c r="AY469" s="12"/>
      <c r="AZ469" s="12"/>
      <c r="BA469" s="12"/>
      <c r="BB469" s="12"/>
      <c r="BC469" s="12"/>
      <c r="BD469" s="12"/>
      <c r="BE469" s="13"/>
      <c r="BF469" s="13"/>
      <c r="BG469" s="14"/>
      <c r="BH469" s="14"/>
      <c r="BI469" s="13"/>
      <c r="BJ469" s="13"/>
      <c r="BK469" s="14"/>
      <c r="BL469" s="14"/>
    </row>
    <row r="470" s="3" customFormat="1" ht="12.75" customHeight="1" hidden="1">
      <c r="P470" s="10"/>
      <c r="Q470" s="11"/>
      <c r="R470" s="12"/>
      <c r="S470" s="13"/>
      <c r="T470" s="13"/>
      <c r="U470" s="13"/>
      <c r="V470" s="13"/>
      <c r="W470" s="13"/>
      <c r="X470" s="13"/>
      <c r="Y470" s="13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12"/>
      <c r="AY470" s="12"/>
      <c r="AZ470" s="12"/>
      <c r="BA470" s="12"/>
      <c r="BB470" s="12"/>
      <c r="BC470" s="12"/>
      <c r="BD470" s="12"/>
      <c r="BE470" s="13"/>
      <c r="BF470" s="13"/>
      <c r="BG470" s="14"/>
      <c r="BH470" s="14"/>
      <c r="BI470" s="13"/>
      <c r="BJ470" s="13"/>
      <c r="BK470" s="14"/>
      <c r="BL470" s="14"/>
    </row>
    <row r="471" s="3" customFormat="1" ht="12.75" customHeight="1" hidden="1">
      <c r="P471" s="10"/>
      <c r="Q471" s="11"/>
      <c r="R471" s="12"/>
      <c r="S471" s="13"/>
      <c r="T471" s="13"/>
      <c r="U471" s="13"/>
      <c r="V471" s="13"/>
      <c r="W471" s="13"/>
      <c r="X471" s="13"/>
      <c r="Y471" s="13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2"/>
      <c r="AY471" s="12"/>
      <c r="AZ471" s="12"/>
      <c r="BA471" s="12"/>
      <c r="BB471" s="12"/>
      <c r="BC471" s="12"/>
      <c r="BD471" s="12"/>
      <c r="BE471" s="13"/>
      <c r="BF471" s="13"/>
      <c r="BG471" s="14"/>
      <c r="BH471" s="14"/>
      <c r="BI471" s="13"/>
      <c r="BJ471" s="13"/>
      <c r="BK471" s="14"/>
      <c r="BL471" s="14"/>
    </row>
    <row r="472" s="3" customFormat="1" ht="12.75" customHeight="1" hidden="1">
      <c r="P472" s="10"/>
      <c r="Q472" s="11"/>
      <c r="R472" s="12"/>
      <c r="S472" s="13"/>
      <c r="T472" s="13"/>
      <c r="U472" s="13"/>
      <c r="V472" s="13"/>
      <c r="W472" s="13"/>
      <c r="X472" s="13"/>
      <c r="Y472" s="13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2"/>
      <c r="AY472" s="12"/>
      <c r="AZ472" s="12"/>
      <c r="BA472" s="12"/>
      <c r="BB472" s="12"/>
      <c r="BC472" s="12"/>
      <c r="BD472" s="12"/>
      <c r="BE472" s="13"/>
      <c r="BF472" s="13"/>
      <c r="BG472" s="14"/>
      <c r="BH472" s="14"/>
      <c r="BI472" s="13"/>
      <c r="BJ472" s="13"/>
      <c r="BK472" s="14"/>
      <c r="BL472" s="14"/>
    </row>
    <row r="473" s="3" customFormat="1" ht="12.75" customHeight="1" hidden="1">
      <c r="P473" s="10"/>
      <c r="Q473" s="11"/>
      <c r="R473" s="12"/>
      <c r="S473" s="13"/>
      <c r="T473" s="13"/>
      <c r="U473" s="13"/>
      <c r="V473" s="13"/>
      <c r="W473" s="13"/>
      <c r="X473" s="13"/>
      <c r="Y473" s="13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12"/>
      <c r="AY473" s="12"/>
      <c r="AZ473" s="12"/>
      <c r="BA473" s="12"/>
      <c r="BB473" s="12"/>
      <c r="BC473" s="12"/>
      <c r="BD473" s="12"/>
      <c r="BE473" s="13"/>
      <c r="BF473" s="13"/>
      <c r="BG473" s="14"/>
      <c r="BH473" s="14"/>
      <c r="BI473" s="13"/>
      <c r="BJ473" s="13"/>
      <c r="BK473" s="14"/>
      <c r="BL473" s="14"/>
    </row>
    <row r="474" s="3" customFormat="1" ht="12.75" customHeight="1" hidden="1">
      <c r="P474" s="10"/>
      <c r="Q474" s="11"/>
      <c r="R474" s="12"/>
      <c r="S474" s="13"/>
      <c r="T474" s="13"/>
      <c r="U474" s="13"/>
      <c r="V474" s="13"/>
      <c r="W474" s="13"/>
      <c r="X474" s="13"/>
      <c r="Y474" s="13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2"/>
      <c r="AY474" s="12"/>
      <c r="AZ474" s="12"/>
      <c r="BA474" s="12"/>
      <c r="BB474" s="12"/>
      <c r="BC474" s="12"/>
      <c r="BD474" s="12"/>
      <c r="BE474" s="13"/>
      <c r="BF474" s="13"/>
      <c r="BG474" s="14"/>
      <c r="BH474" s="14"/>
      <c r="BI474" s="13"/>
      <c r="BJ474" s="13"/>
      <c r="BK474" s="14"/>
      <c r="BL474" s="14"/>
    </row>
    <row r="475" s="3" customFormat="1" ht="12.75" customHeight="1" hidden="1">
      <c r="P475" s="10"/>
      <c r="Q475" s="11"/>
      <c r="R475" s="12"/>
      <c r="S475" s="13"/>
      <c r="T475" s="13"/>
      <c r="U475" s="13"/>
      <c r="V475" s="13"/>
      <c r="W475" s="13"/>
      <c r="X475" s="13"/>
      <c r="Y475" s="13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12"/>
      <c r="AY475" s="12"/>
      <c r="AZ475" s="12"/>
      <c r="BA475" s="12"/>
      <c r="BB475" s="12"/>
      <c r="BC475" s="12"/>
      <c r="BD475" s="12"/>
      <c r="BE475" s="13"/>
      <c r="BF475" s="13"/>
      <c r="BG475" s="14"/>
      <c r="BH475" s="14"/>
      <c r="BI475" s="13"/>
      <c r="BJ475" s="13"/>
      <c r="BK475" s="14"/>
      <c r="BL475" s="14"/>
    </row>
    <row r="476" s="3" customFormat="1" ht="12.75" customHeight="1" hidden="1">
      <c r="P476" s="10"/>
      <c r="Q476" s="11"/>
      <c r="R476" s="12"/>
      <c r="S476" s="13"/>
      <c r="T476" s="13"/>
      <c r="U476" s="13"/>
      <c r="V476" s="13"/>
      <c r="W476" s="13"/>
      <c r="X476" s="13"/>
      <c r="Y476" s="13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12"/>
      <c r="AY476" s="12"/>
      <c r="AZ476" s="12"/>
      <c r="BA476" s="12"/>
      <c r="BB476" s="12"/>
      <c r="BC476" s="12"/>
      <c r="BD476" s="12"/>
      <c r="BE476" s="13"/>
      <c r="BF476" s="13"/>
      <c r="BG476" s="14"/>
      <c r="BH476" s="14"/>
      <c r="BI476" s="13"/>
      <c r="BJ476" s="13"/>
      <c r="BK476" s="14"/>
      <c r="BL476" s="14"/>
    </row>
    <row r="477" s="3" customFormat="1" ht="12.75" customHeight="1" hidden="1">
      <c r="P477" s="10"/>
      <c r="Q477" s="11"/>
      <c r="R477" s="12"/>
      <c r="S477" s="13"/>
      <c r="T477" s="13"/>
      <c r="U477" s="13"/>
      <c r="V477" s="13"/>
      <c r="W477" s="13"/>
      <c r="X477" s="13"/>
      <c r="Y477" s="13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2"/>
      <c r="AY477" s="12"/>
      <c r="AZ477" s="12"/>
      <c r="BA477" s="12"/>
      <c r="BB477" s="12"/>
      <c r="BC477" s="12"/>
      <c r="BD477" s="12"/>
      <c r="BE477" s="13"/>
      <c r="BF477" s="13"/>
      <c r="BG477" s="14"/>
      <c r="BH477" s="14"/>
      <c r="BI477" s="13"/>
      <c r="BJ477" s="13"/>
      <c r="BK477" s="14"/>
      <c r="BL477" s="14"/>
    </row>
    <row r="478" s="3" customFormat="1" ht="12.75" customHeight="1" hidden="1">
      <c r="P478" s="10"/>
      <c r="Q478" s="11"/>
      <c r="R478" s="12"/>
      <c r="S478" s="13"/>
      <c r="T478" s="13"/>
      <c r="U478" s="13"/>
      <c r="V478" s="13"/>
      <c r="W478" s="13"/>
      <c r="X478" s="13"/>
      <c r="Y478" s="13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2"/>
      <c r="AY478" s="12"/>
      <c r="AZ478" s="12"/>
      <c r="BA478" s="12"/>
      <c r="BB478" s="12"/>
      <c r="BC478" s="12"/>
      <c r="BD478" s="12"/>
      <c r="BE478" s="13"/>
      <c r="BF478" s="13"/>
      <c r="BG478" s="14"/>
      <c r="BH478" s="14"/>
      <c r="BI478" s="13"/>
      <c r="BJ478" s="13"/>
      <c r="BK478" s="14"/>
      <c r="BL478" s="14"/>
    </row>
    <row r="479" s="3" customFormat="1" ht="12.75" customHeight="1" hidden="1">
      <c r="P479" s="10"/>
      <c r="Q479" s="11"/>
      <c r="R479" s="12"/>
      <c r="S479" s="13"/>
      <c r="T479" s="13"/>
      <c r="U479" s="13"/>
      <c r="V479" s="13"/>
      <c r="W479" s="13"/>
      <c r="X479" s="13"/>
      <c r="Y479" s="13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2"/>
      <c r="AY479" s="12"/>
      <c r="AZ479" s="12"/>
      <c r="BA479" s="12"/>
      <c r="BB479" s="12"/>
      <c r="BC479" s="12"/>
      <c r="BD479" s="12"/>
      <c r="BE479" s="13"/>
      <c r="BF479" s="13"/>
      <c r="BG479" s="14"/>
      <c r="BH479" s="14"/>
      <c r="BI479" s="13"/>
      <c r="BJ479" s="13"/>
      <c r="BK479" s="14"/>
      <c r="BL479" s="14"/>
    </row>
    <row r="480" s="3" customFormat="1" ht="12.75" customHeight="1" hidden="1">
      <c r="P480" s="10"/>
      <c r="Q480" s="11"/>
      <c r="R480" s="12"/>
      <c r="S480" s="13"/>
      <c r="T480" s="13"/>
      <c r="U480" s="13"/>
      <c r="V480" s="13"/>
      <c r="W480" s="13"/>
      <c r="X480" s="13"/>
      <c r="Y480" s="13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12"/>
      <c r="AY480" s="12"/>
      <c r="AZ480" s="12"/>
      <c r="BA480" s="12"/>
      <c r="BB480" s="12"/>
      <c r="BC480" s="12"/>
      <c r="BD480" s="12"/>
      <c r="BE480" s="13"/>
      <c r="BF480" s="13"/>
      <c r="BG480" s="14"/>
      <c r="BH480" s="14"/>
      <c r="BI480" s="13"/>
      <c r="BJ480" s="13"/>
      <c r="BK480" s="14"/>
      <c r="BL480" s="14"/>
    </row>
    <row r="481" s="3" customFormat="1" ht="12.75" customHeight="1" hidden="1">
      <c r="P481" s="10"/>
      <c r="Q481" s="11"/>
      <c r="R481" s="12"/>
      <c r="S481" s="13"/>
      <c r="T481" s="13"/>
      <c r="U481" s="13"/>
      <c r="V481" s="13"/>
      <c r="W481" s="13"/>
      <c r="X481" s="13"/>
      <c r="Y481" s="13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12"/>
      <c r="AY481" s="12"/>
      <c r="AZ481" s="12"/>
      <c r="BA481" s="12"/>
      <c r="BB481" s="12"/>
      <c r="BC481" s="12"/>
      <c r="BD481" s="12"/>
      <c r="BE481" s="13"/>
      <c r="BF481" s="13"/>
      <c r="BG481" s="14"/>
      <c r="BH481" s="14"/>
      <c r="BI481" s="13"/>
      <c r="BJ481" s="13"/>
      <c r="BK481" s="14"/>
      <c r="BL481" s="14"/>
    </row>
    <row r="482" s="3" customFormat="1" ht="12.75" customHeight="1" hidden="1">
      <c r="P482" s="10"/>
      <c r="Q482" s="11"/>
      <c r="R482" s="12"/>
      <c r="S482" s="13"/>
      <c r="T482" s="13"/>
      <c r="U482" s="13"/>
      <c r="V482" s="13"/>
      <c r="W482" s="13"/>
      <c r="X482" s="13"/>
      <c r="Y482" s="13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12"/>
      <c r="AY482" s="12"/>
      <c r="AZ482" s="12"/>
      <c r="BA482" s="12"/>
      <c r="BB482" s="12"/>
      <c r="BC482" s="12"/>
      <c r="BD482" s="12"/>
      <c r="BE482" s="13"/>
      <c r="BF482" s="13"/>
      <c r="BG482" s="14"/>
      <c r="BH482" s="14"/>
      <c r="BI482" s="13"/>
      <c r="BJ482" s="13"/>
      <c r="BK482" s="14"/>
      <c r="BL482" s="14"/>
    </row>
    <row r="483" s="3" customFormat="1" ht="12.75" customHeight="1" hidden="1">
      <c r="P483" s="10"/>
      <c r="Q483" s="11"/>
      <c r="R483" s="12"/>
      <c r="S483" s="13"/>
      <c r="T483" s="13"/>
      <c r="U483" s="13"/>
      <c r="V483" s="13"/>
      <c r="W483" s="13"/>
      <c r="X483" s="13"/>
      <c r="Y483" s="13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2"/>
      <c r="AY483" s="12"/>
      <c r="AZ483" s="12"/>
      <c r="BA483" s="12"/>
      <c r="BB483" s="12"/>
      <c r="BC483" s="12"/>
      <c r="BD483" s="12"/>
      <c r="BE483" s="13"/>
      <c r="BF483" s="13"/>
      <c r="BG483" s="14"/>
      <c r="BH483" s="14"/>
      <c r="BI483" s="13"/>
      <c r="BJ483" s="13"/>
      <c r="BK483" s="14"/>
      <c r="BL483" s="14"/>
    </row>
    <row r="484" s="3" customFormat="1" ht="12.75" customHeight="1" hidden="1">
      <c r="P484" s="10"/>
      <c r="Q484" s="11"/>
      <c r="R484" s="12"/>
      <c r="S484" s="13"/>
      <c r="T484" s="13"/>
      <c r="U484" s="13"/>
      <c r="V484" s="13"/>
      <c r="W484" s="13"/>
      <c r="X484" s="13"/>
      <c r="Y484" s="13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  <c r="AU484" s="12"/>
      <c r="AV484" s="12"/>
      <c r="AW484" s="12"/>
      <c r="AX484" s="12"/>
      <c r="AY484" s="12"/>
      <c r="AZ484" s="12"/>
      <c r="BA484" s="12"/>
      <c r="BB484" s="12"/>
      <c r="BC484" s="12"/>
      <c r="BD484" s="12"/>
      <c r="BE484" s="13"/>
      <c r="BF484" s="13"/>
      <c r="BG484" s="14"/>
      <c r="BH484" s="14"/>
      <c r="BI484" s="13"/>
      <c r="BJ484" s="13"/>
      <c r="BK484" s="14"/>
      <c r="BL484" s="14"/>
    </row>
    <row r="485" s="3" customFormat="1" ht="12.75" customHeight="1" hidden="1">
      <c r="P485" s="10"/>
      <c r="Q485" s="11"/>
      <c r="R485" s="12"/>
      <c r="S485" s="13"/>
      <c r="T485" s="13"/>
      <c r="U485" s="13"/>
      <c r="V485" s="13"/>
      <c r="W485" s="13"/>
      <c r="X485" s="13"/>
      <c r="Y485" s="13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12"/>
      <c r="AY485" s="12"/>
      <c r="AZ485" s="12"/>
      <c r="BA485" s="12"/>
      <c r="BB485" s="12"/>
      <c r="BC485" s="12"/>
      <c r="BD485" s="12"/>
      <c r="BE485" s="13"/>
      <c r="BF485" s="13"/>
      <c r="BG485" s="14"/>
      <c r="BH485" s="14"/>
      <c r="BI485" s="13"/>
      <c r="BJ485" s="13"/>
      <c r="BK485" s="14"/>
      <c r="BL485" s="14"/>
    </row>
    <row r="486" s="3" customFormat="1" ht="12.75" customHeight="1" hidden="1">
      <c r="P486" s="10"/>
      <c r="Q486" s="11"/>
      <c r="R486" s="12"/>
      <c r="S486" s="13"/>
      <c r="T486" s="13"/>
      <c r="U486" s="13"/>
      <c r="V486" s="13"/>
      <c r="W486" s="13"/>
      <c r="X486" s="13"/>
      <c r="Y486" s="13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12"/>
      <c r="AY486" s="12"/>
      <c r="AZ486" s="12"/>
      <c r="BA486" s="12"/>
      <c r="BB486" s="12"/>
      <c r="BC486" s="12"/>
      <c r="BD486" s="12"/>
      <c r="BE486" s="13"/>
      <c r="BF486" s="13"/>
      <c r="BG486" s="14"/>
      <c r="BH486" s="14"/>
      <c r="BI486" s="13"/>
      <c r="BJ486" s="13"/>
      <c r="BK486" s="14"/>
      <c r="BL486" s="14"/>
    </row>
    <row r="487" s="3" customFormat="1" ht="12.75" customHeight="1" hidden="1">
      <c r="P487" s="10"/>
      <c r="Q487" s="11"/>
      <c r="R487" s="12"/>
      <c r="S487" s="13"/>
      <c r="T487" s="13"/>
      <c r="U487" s="13"/>
      <c r="V487" s="13"/>
      <c r="W487" s="13"/>
      <c r="X487" s="13"/>
      <c r="Y487" s="13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12"/>
      <c r="AY487" s="12"/>
      <c r="AZ487" s="12"/>
      <c r="BA487" s="12"/>
      <c r="BB487" s="12"/>
      <c r="BC487" s="12"/>
      <c r="BD487" s="12"/>
      <c r="BE487" s="13"/>
      <c r="BF487" s="13"/>
      <c r="BG487" s="14"/>
      <c r="BH487" s="14"/>
      <c r="BI487" s="13"/>
      <c r="BJ487" s="13"/>
      <c r="BK487" s="14"/>
      <c r="BL487" s="14"/>
    </row>
    <row r="488" s="3" customFormat="1" ht="12.75" customHeight="1" hidden="1">
      <c r="P488" s="10"/>
      <c r="Q488" s="11"/>
      <c r="R488" s="12"/>
      <c r="S488" s="13"/>
      <c r="T488" s="13"/>
      <c r="U488" s="13"/>
      <c r="V488" s="13"/>
      <c r="W488" s="13"/>
      <c r="X488" s="13"/>
      <c r="Y488" s="13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12"/>
      <c r="AY488" s="12"/>
      <c r="AZ488" s="12"/>
      <c r="BA488" s="12"/>
      <c r="BB488" s="12"/>
      <c r="BC488" s="12"/>
      <c r="BD488" s="12"/>
      <c r="BE488" s="13"/>
      <c r="BF488" s="13"/>
      <c r="BG488" s="14"/>
      <c r="BH488" s="14"/>
      <c r="BI488" s="13"/>
      <c r="BJ488" s="13"/>
      <c r="BK488" s="14"/>
      <c r="BL488" s="14"/>
    </row>
    <row r="489" s="3" customFormat="1" ht="12.75" customHeight="1" hidden="1">
      <c r="P489" s="10"/>
      <c r="Q489" s="11"/>
      <c r="R489" s="12"/>
      <c r="S489" s="13"/>
      <c r="T489" s="13"/>
      <c r="U489" s="13"/>
      <c r="V489" s="13"/>
      <c r="W489" s="13"/>
      <c r="X489" s="13"/>
      <c r="Y489" s="13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  <c r="AU489" s="12"/>
      <c r="AV489" s="12"/>
      <c r="AW489" s="12"/>
      <c r="AX489" s="12"/>
      <c r="AY489" s="12"/>
      <c r="AZ489" s="12"/>
      <c r="BA489" s="12"/>
      <c r="BB489" s="12"/>
      <c r="BC489" s="12"/>
      <c r="BD489" s="12"/>
      <c r="BE489" s="13"/>
      <c r="BF489" s="13"/>
      <c r="BG489" s="14"/>
      <c r="BH489" s="14"/>
      <c r="BI489" s="13"/>
      <c r="BJ489" s="13"/>
      <c r="BK489" s="14"/>
      <c r="BL489" s="14"/>
    </row>
    <row r="490" s="3" customFormat="1" ht="12.75" customHeight="1" hidden="1">
      <c r="P490" s="10"/>
      <c r="Q490" s="11"/>
      <c r="R490" s="12"/>
      <c r="S490" s="13"/>
      <c r="T490" s="13"/>
      <c r="U490" s="13"/>
      <c r="V490" s="13"/>
      <c r="W490" s="13"/>
      <c r="X490" s="13"/>
      <c r="Y490" s="13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2"/>
      <c r="AY490" s="12"/>
      <c r="AZ490" s="12"/>
      <c r="BA490" s="12"/>
      <c r="BB490" s="12"/>
      <c r="BC490" s="12"/>
      <c r="BD490" s="12"/>
      <c r="BE490" s="13"/>
      <c r="BF490" s="13"/>
      <c r="BG490" s="14"/>
      <c r="BH490" s="14"/>
      <c r="BI490" s="13"/>
      <c r="BJ490" s="13"/>
      <c r="BK490" s="14"/>
      <c r="BL490" s="14"/>
    </row>
    <row r="491" s="3" customFormat="1" ht="12.75" customHeight="1" hidden="1">
      <c r="P491" s="10"/>
      <c r="Q491" s="11"/>
      <c r="R491" s="12"/>
      <c r="S491" s="13"/>
      <c r="T491" s="13"/>
      <c r="U491" s="13"/>
      <c r="V491" s="13"/>
      <c r="W491" s="13"/>
      <c r="X491" s="13"/>
      <c r="Y491" s="13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12"/>
      <c r="AY491" s="12"/>
      <c r="AZ491" s="12"/>
      <c r="BA491" s="12"/>
      <c r="BB491" s="12"/>
      <c r="BC491" s="12"/>
      <c r="BD491" s="12"/>
      <c r="BE491" s="13"/>
      <c r="BF491" s="13"/>
      <c r="BG491" s="14"/>
      <c r="BH491" s="14"/>
      <c r="BI491" s="13"/>
      <c r="BJ491" s="13"/>
      <c r="BK491" s="14"/>
      <c r="BL491" s="14"/>
    </row>
    <row r="492" s="3" customFormat="1" ht="12.75" customHeight="1" hidden="1">
      <c r="P492" s="10"/>
      <c r="Q492" s="11"/>
      <c r="R492" s="12"/>
      <c r="S492" s="13"/>
      <c r="T492" s="13"/>
      <c r="U492" s="13"/>
      <c r="V492" s="13"/>
      <c r="W492" s="13"/>
      <c r="X492" s="13"/>
      <c r="Y492" s="13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2"/>
      <c r="AY492" s="12"/>
      <c r="AZ492" s="12"/>
      <c r="BA492" s="12"/>
      <c r="BB492" s="12"/>
      <c r="BC492" s="12"/>
      <c r="BD492" s="12"/>
      <c r="BE492" s="13"/>
      <c r="BF492" s="13"/>
      <c r="BG492" s="14"/>
      <c r="BH492" s="14"/>
      <c r="BI492" s="13"/>
      <c r="BJ492" s="13"/>
      <c r="BK492" s="14"/>
      <c r="BL492" s="14"/>
    </row>
    <row r="493" s="3" customFormat="1" ht="12.75" customHeight="1" hidden="1">
      <c r="P493" s="10"/>
      <c r="Q493" s="11"/>
      <c r="R493" s="12"/>
      <c r="S493" s="13"/>
      <c r="T493" s="13"/>
      <c r="U493" s="13"/>
      <c r="V493" s="13"/>
      <c r="W493" s="13"/>
      <c r="X493" s="13"/>
      <c r="Y493" s="13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12"/>
      <c r="AY493" s="12"/>
      <c r="AZ493" s="12"/>
      <c r="BA493" s="12"/>
      <c r="BB493" s="12"/>
      <c r="BC493" s="12"/>
      <c r="BD493" s="12"/>
      <c r="BE493" s="13"/>
      <c r="BF493" s="13"/>
      <c r="BG493" s="14"/>
      <c r="BH493" s="14"/>
      <c r="BI493" s="13"/>
      <c r="BJ493" s="13"/>
      <c r="BK493" s="14"/>
      <c r="BL493" s="14"/>
    </row>
    <row r="494" s="3" customFormat="1" ht="12.75" customHeight="1" hidden="1">
      <c r="P494" s="10"/>
      <c r="Q494" s="11"/>
      <c r="R494" s="12"/>
      <c r="S494" s="13"/>
      <c r="T494" s="13"/>
      <c r="U494" s="13"/>
      <c r="V494" s="13"/>
      <c r="W494" s="13"/>
      <c r="X494" s="13"/>
      <c r="Y494" s="13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2"/>
      <c r="AY494" s="12"/>
      <c r="AZ494" s="12"/>
      <c r="BA494" s="12"/>
      <c r="BB494" s="12"/>
      <c r="BC494" s="12"/>
      <c r="BD494" s="12"/>
      <c r="BE494" s="13"/>
      <c r="BF494" s="13"/>
      <c r="BG494" s="14"/>
      <c r="BH494" s="14"/>
      <c r="BI494" s="13"/>
      <c r="BJ494" s="13"/>
      <c r="BK494" s="14"/>
      <c r="BL494" s="14"/>
    </row>
    <row r="495" s="3" customFormat="1" ht="12.75" customHeight="1" hidden="1">
      <c r="P495" s="10"/>
      <c r="Q495" s="11"/>
      <c r="R495" s="12"/>
      <c r="S495" s="13"/>
      <c r="T495" s="13"/>
      <c r="U495" s="13"/>
      <c r="V495" s="13"/>
      <c r="W495" s="13"/>
      <c r="X495" s="13"/>
      <c r="Y495" s="13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2"/>
      <c r="AY495" s="12"/>
      <c r="AZ495" s="12"/>
      <c r="BA495" s="12"/>
      <c r="BB495" s="12"/>
      <c r="BC495" s="12"/>
      <c r="BD495" s="12"/>
      <c r="BE495" s="13"/>
      <c r="BF495" s="13"/>
      <c r="BG495" s="14"/>
      <c r="BH495" s="14"/>
      <c r="BI495" s="13"/>
      <c r="BJ495" s="13"/>
      <c r="BK495" s="14"/>
      <c r="BL495" s="14"/>
    </row>
    <row r="496" s="3" customFormat="1" ht="12.75" customHeight="1" hidden="1">
      <c r="P496" s="10"/>
      <c r="Q496" s="11"/>
      <c r="R496" s="12"/>
      <c r="S496" s="13"/>
      <c r="T496" s="13"/>
      <c r="U496" s="13"/>
      <c r="V496" s="13"/>
      <c r="W496" s="13"/>
      <c r="X496" s="13"/>
      <c r="Y496" s="13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12"/>
      <c r="AY496" s="12"/>
      <c r="AZ496" s="12"/>
      <c r="BA496" s="12"/>
      <c r="BB496" s="12"/>
      <c r="BC496" s="12"/>
      <c r="BD496" s="12"/>
      <c r="BE496" s="13"/>
      <c r="BF496" s="13"/>
      <c r="BG496" s="14"/>
      <c r="BH496" s="14"/>
      <c r="BI496" s="13"/>
      <c r="BJ496" s="13"/>
      <c r="BK496" s="14"/>
      <c r="BL496" s="14"/>
    </row>
    <row r="497" s="3" customFormat="1" ht="12.75" customHeight="1" hidden="1">
      <c r="P497" s="10"/>
      <c r="Q497" s="11"/>
      <c r="R497" s="12"/>
      <c r="S497" s="13"/>
      <c r="T497" s="13"/>
      <c r="U497" s="13"/>
      <c r="V497" s="13"/>
      <c r="W497" s="13"/>
      <c r="X497" s="13"/>
      <c r="Y497" s="13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  <c r="AU497" s="12"/>
      <c r="AV497" s="12"/>
      <c r="AW497" s="12"/>
      <c r="AX497" s="12"/>
      <c r="AY497" s="12"/>
      <c r="AZ497" s="12"/>
      <c r="BA497" s="12"/>
      <c r="BB497" s="12"/>
      <c r="BC497" s="12"/>
      <c r="BD497" s="12"/>
      <c r="BE497" s="13"/>
      <c r="BF497" s="13"/>
      <c r="BG497" s="14"/>
      <c r="BH497" s="14"/>
      <c r="BI497" s="13"/>
      <c r="BJ497" s="13"/>
      <c r="BK497" s="14"/>
      <c r="BL497" s="14"/>
    </row>
    <row r="498" s="3" customFormat="1" ht="12.75" customHeight="1" hidden="1">
      <c r="P498" s="10"/>
      <c r="Q498" s="11"/>
      <c r="R498" s="12"/>
      <c r="S498" s="13"/>
      <c r="T498" s="13"/>
      <c r="U498" s="13"/>
      <c r="V498" s="13"/>
      <c r="W498" s="13"/>
      <c r="X498" s="13"/>
      <c r="Y498" s="13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12"/>
      <c r="AY498" s="12"/>
      <c r="AZ498" s="12"/>
      <c r="BA498" s="12"/>
      <c r="BB498" s="12"/>
      <c r="BC498" s="12"/>
      <c r="BD498" s="12"/>
      <c r="BE498" s="13"/>
      <c r="BF498" s="13"/>
      <c r="BG498" s="14"/>
      <c r="BH498" s="14"/>
      <c r="BI498" s="13"/>
      <c r="BJ498" s="13"/>
      <c r="BK498" s="14"/>
      <c r="BL498" s="14"/>
    </row>
    <row r="499" s="3" customFormat="1" ht="12.75" customHeight="1" hidden="1">
      <c r="P499" s="10"/>
      <c r="Q499" s="11"/>
      <c r="R499" s="12"/>
      <c r="S499" s="13"/>
      <c r="T499" s="13"/>
      <c r="U499" s="13"/>
      <c r="V499" s="13"/>
      <c r="W499" s="13"/>
      <c r="X499" s="13"/>
      <c r="Y499" s="13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2"/>
      <c r="AY499" s="12"/>
      <c r="AZ499" s="12"/>
      <c r="BA499" s="12"/>
      <c r="BB499" s="12"/>
      <c r="BC499" s="12"/>
      <c r="BD499" s="12"/>
      <c r="BE499" s="13"/>
      <c r="BF499" s="13"/>
      <c r="BG499" s="14"/>
      <c r="BH499" s="14"/>
      <c r="BI499" s="13"/>
      <c r="BJ499" s="13"/>
      <c r="BK499" s="14"/>
      <c r="BL499" s="14"/>
    </row>
    <row r="500" s="3" customFormat="1" ht="12.75" customHeight="1" hidden="1">
      <c r="P500" s="10"/>
      <c r="Q500" s="11"/>
      <c r="R500" s="12"/>
      <c r="S500" s="13"/>
      <c r="T500" s="13"/>
      <c r="U500" s="13"/>
      <c r="V500" s="13"/>
      <c r="W500" s="13"/>
      <c r="X500" s="13"/>
      <c r="Y500" s="13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2"/>
      <c r="AY500" s="12"/>
      <c r="AZ500" s="12"/>
      <c r="BA500" s="12"/>
      <c r="BB500" s="12"/>
      <c r="BC500" s="12"/>
      <c r="BD500" s="12"/>
      <c r="BE500" s="13"/>
      <c r="BF500" s="13"/>
      <c r="BG500" s="14"/>
      <c r="BH500" s="14"/>
      <c r="BI500" s="13"/>
      <c r="BJ500" s="13"/>
      <c r="BK500" s="14"/>
      <c r="BL500" s="14"/>
    </row>
    <row r="501" s="3" customFormat="1" ht="12.75" customHeight="1" hidden="1">
      <c r="P501" s="10"/>
      <c r="Q501" s="11"/>
      <c r="R501" s="12"/>
      <c r="S501" s="13"/>
      <c r="T501" s="13"/>
      <c r="U501" s="13"/>
      <c r="V501" s="13"/>
      <c r="W501" s="13"/>
      <c r="X501" s="13"/>
      <c r="Y501" s="13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12"/>
      <c r="AY501" s="12"/>
      <c r="AZ501" s="12"/>
      <c r="BA501" s="12"/>
      <c r="BB501" s="12"/>
      <c r="BC501" s="12"/>
      <c r="BD501" s="12"/>
      <c r="BE501" s="13"/>
      <c r="BF501" s="13"/>
      <c r="BG501" s="14"/>
      <c r="BH501" s="14"/>
      <c r="BI501" s="13"/>
      <c r="BJ501" s="13"/>
      <c r="BK501" s="14"/>
      <c r="BL501" s="14"/>
    </row>
    <row r="502" s="3" customFormat="1" ht="12.75" customHeight="1" hidden="1">
      <c r="P502" s="10"/>
      <c r="Q502" s="11"/>
      <c r="R502" s="12"/>
      <c r="S502" s="13"/>
      <c r="T502" s="13"/>
      <c r="U502" s="13"/>
      <c r="V502" s="13"/>
      <c r="W502" s="13"/>
      <c r="X502" s="13"/>
      <c r="Y502" s="13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12"/>
      <c r="AU502" s="12"/>
      <c r="AV502" s="12"/>
      <c r="AW502" s="12"/>
      <c r="AX502" s="12"/>
      <c r="AY502" s="12"/>
      <c r="AZ502" s="12"/>
      <c r="BA502" s="12"/>
      <c r="BB502" s="12"/>
      <c r="BC502" s="12"/>
      <c r="BD502" s="12"/>
      <c r="BE502" s="13"/>
      <c r="BF502" s="13"/>
      <c r="BG502" s="14"/>
      <c r="BH502" s="14"/>
      <c r="BI502" s="13"/>
      <c r="BJ502" s="13"/>
      <c r="BK502" s="14"/>
      <c r="BL502" s="14"/>
    </row>
    <row r="503" s="3" customFormat="1" ht="12.75" customHeight="1" hidden="1">
      <c r="P503" s="10"/>
      <c r="Q503" s="11"/>
      <c r="R503" s="12"/>
      <c r="S503" s="13"/>
      <c r="T503" s="13"/>
      <c r="U503" s="13"/>
      <c r="V503" s="13"/>
      <c r="W503" s="13"/>
      <c r="X503" s="13"/>
      <c r="Y503" s="13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  <c r="AU503" s="12"/>
      <c r="AV503" s="12"/>
      <c r="AW503" s="12"/>
      <c r="AX503" s="12"/>
      <c r="AY503" s="12"/>
      <c r="AZ503" s="12"/>
      <c r="BA503" s="12"/>
      <c r="BB503" s="12"/>
      <c r="BC503" s="12"/>
      <c r="BD503" s="12"/>
      <c r="BE503" s="13"/>
      <c r="BF503" s="13"/>
      <c r="BG503" s="14"/>
      <c r="BH503" s="14"/>
      <c r="BI503" s="13"/>
      <c r="BJ503" s="13"/>
      <c r="BK503" s="14"/>
      <c r="BL503" s="14"/>
    </row>
    <row r="504" s="3" customFormat="1" ht="12.75" customHeight="1" hidden="1">
      <c r="P504" s="10"/>
      <c r="Q504" s="11"/>
      <c r="R504" s="12"/>
      <c r="S504" s="13"/>
      <c r="T504" s="13"/>
      <c r="U504" s="13"/>
      <c r="V504" s="13"/>
      <c r="W504" s="13"/>
      <c r="X504" s="13"/>
      <c r="Y504" s="13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12"/>
      <c r="AY504" s="12"/>
      <c r="AZ504" s="12"/>
      <c r="BA504" s="12"/>
      <c r="BB504" s="12"/>
      <c r="BC504" s="12"/>
      <c r="BD504" s="12"/>
      <c r="BE504" s="13"/>
      <c r="BF504" s="13"/>
      <c r="BG504" s="14"/>
      <c r="BH504" s="14"/>
      <c r="BI504" s="13"/>
      <c r="BJ504" s="13"/>
      <c r="BK504" s="14"/>
      <c r="BL504" s="14"/>
    </row>
    <row r="505" s="3" customFormat="1" ht="12.75" customHeight="1" hidden="1">
      <c r="P505" s="10"/>
      <c r="Q505" s="11"/>
      <c r="R505" s="12"/>
      <c r="S505" s="13"/>
      <c r="T505" s="13"/>
      <c r="U505" s="13"/>
      <c r="V505" s="13"/>
      <c r="W505" s="13"/>
      <c r="X505" s="13"/>
      <c r="Y505" s="13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  <c r="AU505" s="12"/>
      <c r="AV505" s="12"/>
      <c r="AW505" s="12"/>
      <c r="AX505" s="12"/>
      <c r="AY505" s="12"/>
      <c r="AZ505" s="12"/>
      <c r="BA505" s="12"/>
      <c r="BB505" s="12"/>
      <c r="BC505" s="12"/>
      <c r="BD505" s="12"/>
      <c r="BE505" s="13"/>
      <c r="BF505" s="13"/>
      <c r="BG505" s="14"/>
      <c r="BH505" s="14"/>
      <c r="BI505" s="13"/>
      <c r="BJ505" s="13"/>
      <c r="BK505" s="14"/>
      <c r="BL505" s="14"/>
    </row>
    <row r="506" s="3" customFormat="1" ht="12.75" customHeight="1" hidden="1">
      <c r="P506" s="10"/>
      <c r="Q506" s="11"/>
      <c r="R506" s="12"/>
      <c r="S506" s="13"/>
      <c r="T506" s="13"/>
      <c r="U506" s="13"/>
      <c r="V506" s="13"/>
      <c r="W506" s="13"/>
      <c r="X506" s="13"/>
      <c r="Y506" s="13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12"/>
      <c r="AU506" s="12"/>
      <c r="AV506" s="12"/>
      <c r="AW506" s="12"/>
      <c r="AX506" s="12"/>
      <c r="AY506" s="12"/>
      <c r="AZ506" s="12"/>
      <c r="BA506" s="12"/>
      <c r="BB506" s="12"/>
      <c r="BC506" s="12"/>
      <c r="BD506" s="12"/>
      <c r="BE506" s="13"/>
      <c r="BF506" s="13"/>
      <c r="BG506" s="14"/>
      <c r="BH506" s="14"/>
      <c r="BI506" s="13"/>
      <c r="BJ506" s="13"/>
      <c r="BK506" s="14"/>
      <c r="BL506" s="14"/>
    </row>
    <row r="507" s="3" customFormat="1" ht="12.75" customHeight="1" hidden="1">
      <c r="P507" s="10"/>
      <c r="Q507" s="11"/>
      <c r="R507" s="12"/>
      <c r="S507" s="13"/>
      <c r="T507" s="13"/>
      <c r="U507" s="13"/>
      <c r="V507" s="13"/>
      <c r="W507" s="13"/>
      <c r="X507" s="13"/>
      <c r="Y507" s="13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2"/>
      <c r="AY507" s="12"/>
      <c r="AZ507" s="12"/>
      <c r="BA507" s="12"/>
      <c r="BB507" s="12"/>
      <c r="BC507" s="12"/>
      <c r="BD507" s="12"/>
      <c r="BE507" s="13"/>
      <c r="BF507" s="13"/>
      <c r="BG507" s="14"/>
      <c r="BH507" s="14"/>
      <c r="BI507" s="13"/>
      <c r="BJ507" s="13"/>
      <c r="BK507" s="14"/>
      <c r="BL507" s="14"/>
    </row>
    <row r="508" s="3" customFormat="1" ht="12.75" customHeight="1" hidden="1">
      <c r="P508" s="10"/>
      <c r="Q508" s="11"/>
      <c r="R508" s="12"/>
      <c r="S508" s="13"/>
      <c r="T508" s="13"/>
      <c r="U508" s="13"/>
      <c r="V508" s="13"/>
      <c r="W508" s="13"/>
      <c r="X508" s="13"/>
      <c r="Y508" s="13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12"/>
      <c r="AV508" s="12"/>
      <c r="AW508" s="12"/>
      <c r="AX508" s="12"/>
      <c r="AY508" s="12"/>
      <c r="AZ508" s="12"/>
      <c r="BA508" s="12"/>
      <c r="BB508" s="12"/>
      <c r="BC508" s="12"/>
      <c r="BD508" s="12"/>
      <c r="BE508" s="13"/>
      <c r="BF508" s="13"/>
      <c r="BG508" s="14"/>
      <c r="BH508" s="14"/>
      <c r="BI508" s="13"/>
      <c r="BJ508" s="13"/>
      <c r="BK508" s="14"/>
      <c r="BL508" s="14"/>
    </row>
    <row r="509" s="3" customFormat="1" ht="12.75" customHeight="1" hidden="1">
      <c r="P509" s="10"/>
      <c r="Q509" s="11"/>
      <c r="R509" s="12"/>
      <c r="S509" s="13"/>
      <c r="T509" s="13"/>
      <c r="U509" s="13"/>
      <c r="V509" s="13"/>
      <c r="W509" s="13"/>
      <c r="X509" s="13"/>
      <c r="Y509" s="13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2"/>
      <c r="AY509" s="12"/>
      <c r="AZ509" s="12"/>
      <c r="BA509" s="12"/>
      <c r="BB509" s="12"/>
      <c r="BC509" s="12"/>
      <c r="BD509" s="12"/>
      <c r="BE509" s="13"/>
      <c r="BF509" s="13"/>
      <c r="BG509" s="14"/>
      <c r="BH509" s="14"/>
      <c r="BI509" s="13"/>
      <c r="BJ509" s="13"/>
      <c r="BK509" s="14"/>
      <c r="BL509" s="14"/>
    </row>
    <row r="510" s="3" customFormat="1" ht="12.75" customHeight="1" hidden="1">
      <c r="P510" s="10"/>
      <c r="Q510" s="11"/>
      <c r="R510" s="12"/>
      <c r="S510" s="13"/>
      <c r="T510" s="13"/>
      <c r="U510" s="13"/>
      <c r="V510" s="13"/>
      <c r="W510" s="13"/>
      <c r="X510" s="13"/>
      <c r="Y510" s="13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  <c r="AU510" s="12"/>
      <c r="AV510" s="12"/>
      <c r="AW510" s="12"/>
      <c r="AX510" s="12"/>
      <c r="AY510" s="12"/>
      <c r="AZ510" s="12"/>
      <c r="BA510" s="12"/>
      <c r="BB510" s="12"/>
      <c r="BC510" s="12"/>
      <c r="BD510" s="12"/>
      <c r="BE510" s="13"/>
      <c r="BF510" s="13"/>
      <c r="BG510" s="14"/>
      <c r="BH510" s="14"/>
      <c r="BI510" s="13"/>
      <c r="BJ510" s="13"/>
      <c r="BK510" s="14"/>
      <c r="BL510" s="14"/>
    </row>
    <row r="511" s="3" customFormat="1" ht="12.75" customHeight="1" hidden="1">
      <c r="P511" s="10"/>
      <c r="Q511" s="11"/>
      <c r="R511" s="12"/>
      <c r="S511" s="13"/>
      <c r="T511" s="13"/>
      <c r="U511" s="13"/>
      <c r="V511" s="13"/>
      <c r="W511" s="13"/>
      <c r="X511" s="13"/>
      <c r="Y511" s="13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2"/>
      <c r="AY511" s="12"/>
      <c r="AZ511" s="12"/>
      <c r="BA511" s="12"/>
      <c r="BB511" s="12"/>
      <c r="BC511" s="12"/>
      <c r="BD511" s="12"/>
      <c r="BE511" s="13"/>
      <c r="BF511" s="13"/>
      <c r="BG511" s="14"/>
      <c r="BH511" s="14"/>
      <c r="BI511" s="13"/>
      <c r="BJ511" s="13"/>
      <c r="BK511" s="14"/>
      <c r="BL511" s="14"/>
    </row>
    <row r="512" s="3" customFormat="1" ht="12.75" customHeight="1" hidden="1">
      <c r="P512" s="10"/>
      <c r="Q512" s="11"/>
      <c r="R512" s="12"/>
      <c r="S512" s="13"/>
      <c r="T512" s="13"/>
      <c r="U512" s="13"/>
      <c r="V512" s="13"/>
      <c r="W512" s="13"/>
      <c r="X512" s="13"/>
      <c r="Y512" s="13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2"/>
      <c r="AY512" s="12"/>
      <c r="AZ512" s="12"/>
      <c r="BA512" s="12"/>
      <c r="BB512" s="12"/>
      <c r="BC512" s="12"/>
      <c r="BD512" s="12"/>
      <c r="BE512" s="13"/>
      <c r="BF512" s="13"/>
      <c r="BG512" s="14"/>
      <c r="BH512" s="14"/>
      <c r="BI512" s="13"/>
      <c r="BJ512" s="13"/>
      <c r="BK512" s="14"/>
      <c r="BL512" s="14"/>
    </row>
    <row r="513" s="3" customFormat="1" ht="12.75" customHeight="1" hidden="1">
      <c r="P513" s="10"/>
      <c r="Q513" s="11"/>
      <c r="R513" s="12"/>
      <c r="S513" s="13"/>
      <c r="T513" s="13"/>
      <c r="U513" s="13"/>
      <c r="V513" s="13"/>
      <c r="W513" s="13"/>
      <c r="X513" s="13"/>
      <c r="Y513" s="13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2"/>
      <c r="AY513" s="12"/>
      <c r="AZ513" s="12"/>
      <c r="BA513" s="12"/>
      <c r="BB513" s="12"/>
      <c r="BC513" s="12"/>
      <c r="BD513" s="12"/>
      <c r="BE513" s="13"/>
      <c r="BF513" s="13"/>
      <c r="BG513" s="14"/>
      <c r="BH513" s="14"/>
      <c r="BI513" s="13"/>
      <c r="BJ513" s="13"/>
      <c r="BK513" s="14"/>
      <c r="BL513" s="14"/>
    </row>
    <row r="514" s="3" customFormat="1" ht="12.75" customHeight="1" hidden="1">
      <c r="P514" s="10"/>
      <c r="Q514" s="11"/>
      <c r="R514" s="12"/>
      <c r="S514" s="13"/>
      <c r="T514" s="13"/>
      <c r="U514" s="13"/>
      <c r="V514" s="13"/>
      <c r="W514" s="13"/>
      <c r="X514" s="13"/>
      <c r="Y514" s="13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2"/>
      <c r="AY514" s="12"/>
      <c r="AZ514" s="12"/>
      <c r="BA514" s="12"/>
      <c r="BB514" s="12"/>
      <c r="BC514" s="12"/>
      <c r="BD514" s="12"/>
      <c r="BE514" s="13"/>
      <c r="BF514" s="13"/>
      <c r="BG514" s="14"/>
      <c r="BH514" s="14"/>
      <c r="BI514" s="13"/>
      <c r="BJ514" s="13"/>
      <c r="BK514" s="14"/>
      <c r="BL514" s="14"/>
    </row>
    <row r="515" s="3" customFormat="1" ht="12.75" customHeight="1" hidden="1">
      <c r="P515" s="10"/>
      <c r="Q515" s="11"/>
      <c r="R515" s="12"/>
      <c r="S515" s="13"/>
      <c r="T515" s="13"/>
      <c r="U515" s="13"/>
      <c r="V515" s="13"/>
      <c r="W515" s="13"/>
      <c r="X515" s="13"/>
      <c r="Y515" s="13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2"/>
      <c r="AY515" s="12"/>
      <c r="AZ515" s="12"/>
      <c r="BA515" s="12"/>
      <c r="BB515" s="12"/>
      <c r="BC515" s="12"/>
      <c r="BD515" s="12"/>
      <c r="BE515" s="13"/>
      <c r="BF515" s="13"/>
      <c r="BG515" s="14"/>
      <c r="BH515" s="14"/>
      <c r="BI515" s="13"/>
      <c r="BJ515" s="13"/>
      <c r="BK515" s="14"/>
      <c r="BL515" s="14"/>
    </row>
    <row r="516" s="3" customFormat="1" ht="12.75" customHeight="1" hidden="1">
      <c r="P516" s="10"/>
      <c r="Q516" s="11"/>
      <c r="R516" s="12"/>
      <c r="S516" s="13"/>
      <c r="T516" s="13"/>
      <c r="U516" s="13"/>
      <c r="V516" s="13"/>
      <c r="W516" s="13"/>
      <c r="X516" s="13"/>
      <c r="Y516" s="13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2"/>
      <c r="AY516" s="12"/>
      <c r="AZ516" s="12"/>
      <c r="BA516" s="12"/>
      <c r="BB516" s="12"/>
      <c r="BC516" s="12"/>
      <c r="BD516" s="12"/>
      <c r="BE516" s="13"/>
      <c r="BF516" s="13"/>
      <c r="BG516" s="14"/>
      <c r="BH516" s="14"/>
      <c r="BI516" s="13"/>
      <c r="BJ516" s="13"/>
      <c r="BK516" s="14"/>
      <c r="BL516" s="14"/>
    </row>
    <row r="517" s="3" customFormat="1" ht="12.75" customHeight="1" hidden="1">
      <c r="P517" s="10"/>
      <c r="Q517" s="11"/>
      <c r="R517" s="12"/>
      <c r="S517" s="13"/>
      <c r="T517" s="13"/>
      <c r="U517" s="13"/>
      <c r="V517" s="13"/>
      <c r="W517" s="13"/>
      <c r="X517" s="13"/>
      <c r="Y517" s="13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2"/>
      <c r="AY517" s="12"/>
      <c r="AZ517" s="12"/>
      <c r="BA517" s="12"/>
      <c r="BB517" s="12"/>
      <c r="BC517" s="12"/>
      <c r="BD517" s="12"/>
      <c r="BE517" s="13"/>
      <c r="BF517" s="13"/>
      <c r="BG517" s="14"/>
      <c r="BH517" s="14"/>
      <c r="BI517" s="13"/>
      <c r="BJ517" s="13"/>
      <c r="BK517" s="14"/>
      <c r="BL517" s="14"/>
    </row>
    <row r="518" s="3" customFormat="1" ht="12.75" customHeight="1" hidden="1">
      <c r="P518" s="10"/>
      <c r="Q518" s="11"/>
      <c r="R518" s="12"/>
      <c r="S518" s="13"/>
      <c r="T518" s="13"/>
      <c r="U518" s="13"/>
      <c r="V518" s="13"/>
      <c r="W518" s="13"/>
      <c r="X518" s="13"/>
      <c r="Y518" s="13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2"/>
      <c r="AY518" s="12"/>
      <c r="AZ518" s="12"/>
      <c r="BA518" s="12"/>
      <c r="BB518" s="12"/>
      <c r="BC518" s="12"/>
      <c r="BD518" s="12"/>
      <c r="BE518" s="13"/>
      <c r="BF518" s="13"/>
      <c r="BG518" s="14"/>
      <c r="BH518" s="14"/>
      <c r="BI518" s="13"/>
      <c r="BJ518" s="13"/>
      <c r="BK518" s="14"/>
      <c r="BL518" s="14"/>
    </row>
    <row r="519" s="3" customFormat="1" ht="12.75" customHeight="1" hidden="1">
      <c r="P519" s="10"/>
      <c r="Q519" s="11"/>
      <c r="R519" s="12"/>
      <c r="S519" s="13"/>
      <c r="T519" s="13"/>
      <c r="U519" s="13"/>
      <c r="V519" s="13"/>
      <c r="W519" s="13"/>
      <c r="X519" s="13"/>
      <c r="Y519" s="13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2"/>
      <c r="AY519" s="12"/>
      <c r="AZ519" s="12"/>
      <c r="BA519" s="12"/>
      <c r="BB519" s="12"/>
      <c r="BC519" s="12"/>
      <c r="BD519" s="12"/>
      <c r="BE519" s="13"/>
      <c r="BF519" s="13"/>
      <c r="BG519" s="14"/>
      <c r="BH519" s="14"/>
      <c r="BI519" s="13"/>
      <c r="BJ519" s="13"/>
      <c r="BK519" s="14"/>
      <c r="BL519" s="14"/>
    </row>
    <row r="520" s="3" customFormat="1" ht="12.75" customHeight="1" hidden="1">
      <c r="P520" s="10"/>
      <c r="Q520" s="11"/>
      <c r="R520" s="12"/>
      <c r="S520" s="13"/>
      <c r="T520" s="13"/>
      <c r="U520" s="13"/>
      <c r="V520" s="13"/>
      <c r="W520" s="13"/>
      <c r="X520" s="13"/>
      <c r="Y520" s="13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  <c r="AU520" s="12"/>
      <c r="AV520" s="12"/>
      <c r="AW520" s="12"/>
      <c r="AX520" s="12"/>
      <c r="AY520" s="12"/>
      <c r="AZ520" s="12"/>
      <c r="BA520" s="12"/>
      <c r="BB520" s="12"/>
      <c r="BC520" s="12"/>
      <c r="BD520" s="12"/>
      <c r="BE520" s="13"/>
      <c r="BF520" s="13"/>
      <c r="BG520" s="14"/>
      <c r="BH520" s="14"/>
      <c r="BI520" s="13"/>
      <c r="BJ520" s="13"/>
      <c r="BK520" s="14"/>
      <c r="BL520" s="14"/>
    </row>
    <row r="521" s="3" customFormat="1" ht="12.75" customHeight="1" hidden="1">
      <c r="P521" s="10"/>
      <c r="Q521" s="11"/>
      <c r="R521" s="12"/>
      <c r="S521" s="13"/>
      <c r="T521" s="13"/>
      <c r="U521" s="13"/>
      <c r="V521" s="13"/>
      <c r="W521" s="13"/>
      <c r="X521" s="13"/>
      <c r="Y521" s="13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2"/>
      <c r="AY521" s="12"/>
      <c r="AZ521" s="12"/>
      <c r="BA521" s="12"/>
      <c r="BB521" s="12"/>
      <c r="BC521" s="12"/>
      <c r="BD521" s="12"/>
      <c r="BE521" s="13"/>
      <c r="BF521" s="13"/>
      <c r="BG521" s="14"/>
      <c r="BH521" s="14"/>
      <c r="BI521" s="13"/>
      <c r="BJ521" s="13"/>
      <c r="BK521" s="14"/>
      <c r="BL521" s="14"/>
    </row>
    <row r="522" s="3" customFormat="1" ht="12.75" customHeight="1" hidden="1">
      <c r="P522" s="10"/>
      <c r="Q522" s="11"/>
      <c r="R522" s="12"/>
      <c r="S522" s="13"/>
      <c r="T522" s="13"/>
      <c r="U522" s="13"/>
      <c r="V522" s="13"/>
      <c r="W522" s="13"/>
      <c r="X522" s="13"/>
      <c r="Y522" s="13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2"/>
      <c r="AY522" s="12"/>
      <c r="AZ522" s="12"/>
      <c r="BA522" s="12"/>
      <c r="BB522" s="12"/>
      <c r="BC522" s="12"/>
      <c r="BD522" s="12"/>
      <c r="BE522" s="13"/>
      <c r="BF522" s="13"/>
      <c r="BG522" s="14"/>
      <c r="BH522" s="14"/>
      <c r="BI522" s="13"/>
      <c r="BJ522" s="13"/>
      <c r="BK522" s="14"/>
      <c r="BL522" s="14"/>
    </row>
    <row r="523" s="3" customFormat="1" ht="12.75" customHeight="1" hidden="1">
      <c r="P523" s="10"/>
      <c r="Q523" s="11"/>
      <c r="R523" s="12"/>
      <c r="S523" s="13"/>
      <c r="T523" s="13"/>
      <c r="U523" s="13"/>
      <c r="V523" s="13"/>
      <c r="W523" s="13"/>
      <c r="X523" s="13"/>
      <c r="Y523" s="13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2"/>
      <c r="AU523" s="12"/>
      <c r="AV523" s="12"/>
      <c r="AW523" s="12"/>
      <c r="AX523" s="12"/>
      <c r="AY523" s="12"/>
      <c r="AZ523" s="12"/>
      <c r="BA523" s="12"/>
      <c r="BB523" s="12"/>
      <c r="BC523" s="12"/>
      <c r="BD523" s="12"/>
      <c r="BE523" s="13"/>
      <c r="BF523" s="13"/>
      <c r="BG523" s="14"/>
      <c r="BH523" s="14"/>
      <c r="BI523" s="13"/>
      <c r="BJ523" s="13"/>
      <c r="BK523" s="14"/>
      <c r="BL523" s="14"/>
    </row>
    <row r="524" s="3" customFormat="1" ht="12.75" customHeight="1" hidden="1">
      <c r="P524" s="10"/>
      <c r="Q524" s="11"/>
      <c r="R524" s="12"/>
      <c r="S524" s="13"/>
      <c r="T524" s="13"/>
      <c r="U524" s="13"/>
      <c r="V524" s="13"/>
      <c r="W524" s="13"/>
      <c r="X524" s="13"/>
      <c r="Y524" s="13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2"/>
      <c r="AY524" s="12"/>
      <c r="AZ524" s="12"/>
      <c r="BA524" s="12"/>
      <c r="BB524" s="12"/>
      <c r="BC524" s="12"/>
      <c r="BD524" s="12"/>
      <c r="BE524" s="13"/>
      <c r="BF524" s="13"/>
      <c r="BG524" s="14"/>
      <c r="BH524" s="14"/>
      <c r="BI524" s="13"/>
      <c r="BJ524" s="13"/>
      <c r="BK524" s="14"/>
      <c r="BL524" s="14"/>
    </row>
    <row r="525" s="3" customFormat="1" ht="12.75" customHeight="1" hidden="1">
      <c r="P525" s="10"/>
      <c r="Q525" s="11"/>
      <c r="R525" s="12"/>
      <c r="S525" s="13"/>
      <c r="T525" s="13"/>
      <c r="U525" s="13"/>
      <c r="V525" s="13"/>
      <c r="W525" s="13"/>
      <c r="X525" s="13"/>
      <c r="Y525" s="13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  <c r="AU525" s="12"/>
      <c r="AV525" s="12"/>
      <c r="AW525" s="12"/>
      <c r="AX525" s="12"/>
      <c r="AY525" s="12"/>
      <c r="AZ525" s="12"/>
      <c r="BA525" s="12"/>
      <c r="BB525" s="12"/>
      <c r="BC525" s="12"/>
      <c r="BD525" s="12"/>
      <c r="BE525" s="13"/>
      <c r="BF525" s="13"/>
      <c r="BG525" s="14"/>
      <c r="BH525" s="14"/>
      <c r="BI525" s="13"/>
      <c r="BJ525" s="13"/>
      <c r="BK525" s="14"/>
      <c r="BL525" s="14"/>
    </row>
    <row r="526" s="3" customFormat="1" ht="12.75" customHeight="1" hidden="1">
      <c r="P526" s="10"/>
      <c r="Q526" s="11"/>
      <c r="R526" s="12"/>
      <c r="S526" s="13"/>
      <c r="T526" s="13"/>
      <c r="U526" s="13"/>
      <c r="V526" s="13"/>
      <c r="W526" s="13"/>
      <c r="X526" s="13"/>
      <c r="Y526" s="13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2"/>
      <c r="AY526" s="12"/>
      <c r="AZ526" s="12"/>
      <c r="BA526" s="12"/>
      <c r="BB526" s="12"/>
      <c r="BC526" s="12"/>
      <c r="BD526" s="12"/>
      <c r="BE526" s="13"/>
      <c r="BF526" s="13"/>
      <c r="BG526" s="14"/>
      <c r="BH526" s="14"/>
      <c r="BI526" s="13"/>
      <c r="BJ526" s="13"/>
      <c r="BK526" s="14"/>
      <c r="BL526" s="14"/>
    </row>
    <row r="527" s="3" customFormat="1" ht="12.75" customHeight="1" hidden="1">
      <c r="P527" s="10"/>
      <c r="Q527" s="11"/>
      <c r="R527" s="12"/>
      <c r="S527" s="13"/>
      <c r="T527" s="13"/>
      <c r="U527" s="13"/>
      <c r="V527" s="13"/>
      <c r="W527" s="13"/>
      <c r="X527" s="13"/>
      <c r="Y527" s="13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2"/>
      <c r="AY527" s="12"/>
      <c r="AZ527" s="12"/>
      <c r="BA527" s="12"/>
      <c r="BB527" s="12"/>
      <c r="BC527" s="12"/>
      <c r="BD527" s="12"/>
      <c r="BE527" s="13"/>
      <c r="BF527" s="13"/>
      <c r="BG527" s="14"/>
      <c r="BH527" s="14"/>
      <c r="BI527" s="13"/>
      <c r="BJ527" s="13"/>
      <c r="BK527" s="14"/>
      <c r="BL527" s="14"/>
    </row>
    <row r="528" s="3" customFormat="1" ht="12.75" customHeight="1" hidden="1">
      <c r="P528" s="10"/>
      <c r="Q528" s="11"/>
      <c r="R528" s="12"/>
      <c r="S528" s="13"/>
      <c r="T528" s="13"/>
      <c r="U528" s="13"/>
      <c r="V528" s="13"/>
      <c r="W528" s="13"/>
      <c r="X528" s="13"/>
      <c r="Y528" s="13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2"/>
      <c r="AY528" s="12"/>
      <c r="AZ528" s="12"/>
      <c r="BA528" s="12"/>
      <c r="BB528" s="12"/>
      <c r="BC528" s="12"/>
      <c r="BD528" s="12"/>
      <c r="BE528" s="13"/>
      <c r="BF528" s="13"/>
      <c r="BG528" s="14"/>
      <c r="BH528" s="14"/>
      <c r="BI528" s="13"/>
      <c r="BJ528" s="13"/>
      <c r="BK528" s="14"/>
      <c r="BL528" s="14"/>
    </row>
    <row r="529" s="3" customFormat="1" ht="12.75" customHeight="1" hidden="1">
      <c r="P529" s="10"/>
      <c r="Q529" s="11"/>
      <c r="R529" s="12"/>
      <c r="S529" s="13"/>
      <c r="T529" s="13"/>
      <c r="U529" s="13"/>
      <c r="V529" s="13"/>
      <c r="W529" s="13"/>
      <c r="X529" s="13"/>
      <c r="Y529" s="13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2"/>
      <c r="AY529" s="12"/>
      <c r="AZ529" s="12"/>
      <c r="BA529" s="12"/>
      <c r="BB529" s="12"/>
      <c r="BC529" s="12"/>
      <c r="BD529" s="12"/>
      <c r="BE529" s="13"/>
      <c r="BF529" s="13"/>
      <c r="BG529" s="14"/>
      <c r="BH529" s="14"/>
      <c r="BI529" s="13"/>
      <c r="BJ529" s="13"/>
      <c r="BK529" s="14"/>
      <c r="BL529" s="14"/>
    </row>
    <row r="530" s="3" customFormat="1" ht="12.75" customHeight="1" hidden="1">
      <c r="P530" s="10"/>
      <c r="Q530" s="11"/>
      <c r="R530" s="12"/>
      <c r="S530" s="13"/>
      <c r="T530" s="13"/>
      <c r="U530" s="13"/>
      <c r="V530" s="13"/>
      <c r="W530" s="13"/>
      <c r="X530" s="13"/>
      <c r="Y530" s="13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2"/>
      <c r="AY530" s="12"/>
      <c r="AZ530" s="12"/>
      <c r="BA530" s="12"/>
      <c r="BB530" s="12"/>
      <c r="BC530" s="12"/>
      <c r="BD530" s="12"/>
      <c r="BE530" s="13"/>
      <c r="BF530" s="13"/>
      <c r="BG530" s="14"/>
      <c r="BH530" s="14"/>
      <c r="BI530" s="13"/>
      <c r="BJ530" s="13"/>
      <c r="BK530" s="14"/>
      <c r="BL530" s="14"/>
    </row>
    <row r="531" s="3" customFormat="1" ht="12.75" customHeight="1" hidden="1">
      <c r="P531" s="10"/>
      <c r="Q531" s="11"/>
      <c r="R531" s="12"/>
      <c r="S531" s="13"/>
      <c r="T531" s="13"/>
      <c r="U531" s="13"/>
      <c r="V531" s="13"/>
      <c r="W531" s="13"/>
      <c r="X531" s="13"/>
      <c r="Y531" s="13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2"/>
      <c r="AY531" s="12"/>
      <c r="AZ531" s="12"/>
      <c r="BA531" s="12"/>
      <c r="BB531" s="12"/>
      <c r="BC531" s="12"/>
      <c r="BD531" s="12"/>
      <c r="BE531" s="13"/>
      <c r="BF531" s="13"/>
      <c r="BG531" s="14"/>
      <c r="BH531" s="14"/>
      <c r="BI531" s="13"/>
      <c r="BJ531" s="13"/>
      <c r="BK531" s="14"/>
      <c r="BL531" s="14"/>
    </row>
    <row r="532" s="3" customFormat="1" ht="12.75" customHeight="1" hidden="1">
      <c r="P532" s="10"/>
      <c r="Q532" s="11"/>
      <c r="R532" s="12"/>
      <c r="S532" s="13"/>
      <c r="T532" s="13"/>
      <c r="U532" s="13"/>
      <c r="V532" s="13"/>
      <c r="W532" s="13"/>
      <c r="X532" s="13"/>
      <c r="Y532" s="13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  <c r="AU532" s="12"/>
      <c r="AV532" s="12"/>
      <c r="AW532" s="12"/>
      <c r="AX532" s="12"/>
      <c r="AY532" s="12"/>
      <c r="AZ532" s="12"/>
      <c r="BA532" s="12"/>
      <c r="BB532" s="12"/>
      <c r="BC532" s="12"/>
      <c r="BD532" s="12"/>
      <c r="BE532" s="13"/>
      <c r="BF532" s="13"/>
      <c r="BG532" s="14"/>
      <c r="BH532" s="14"/>
      <c r="BI532" s="13"/>
      <c r="BJ532" s="13"/>
      <c r="BK532" s="14"/>
      <c r="BL532" s="14"/>
    </row>
    <row r="533" s="3" customFormat="1" ht="12.75" customHeight="1" hidden="1">
      <c r="P533" s="10"/>
      <c r="Q533" s="11"/>
      <c r="R533" s="12"/>
      <c r="S533" s="13"/>
      <c r="T533" s="13"/>
      <c r="U533" s="13"/>
      <c r="V533" s="13"/>
      <c r="W533" s="13"/>
      <c r="X533" s="13"/>
      <c r="Y533" s="13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  <c r="AU533" s="12"/>
      <c r="AV533" s="12"/>
      <c r="AW533" s="12"/>
      <c r="AX533" s="12"/>
      <c r="AY533" s="12"/>
      <c r="AZ533" s="12"/>
      <c r="BA533" s="12"/>
      <c r="BB533" s="12"/>
      <c r="BC533" s="12"/>
      <c r="BD533" s="12"/>
      <c r="BE533" s="13"/>
      <c r="BF533" s="13"/>
      <c r="BG533" s="14"/>
      <c r="BH533" s="14"/>
      <c r="BI533" s="13"/>
      <c r="BJ533" s="13"/>
      <c r="BK533" s="14"/>
      <c r="BL533" s="14"/>
    </row>
    <row r="534" s="3" customFormat="1" ht="12.75" customHeight="1" hidden="1">
      <c r="P534" s="10"/>
      <c r="Q534" s="11"/>
      <c r="R534" s="12"/>
      <c r="S534" s="13"/>
      <c r="T534" s="13"/>
      <c r="U534" s="13"/>
      <c r="V534" s="13"/>
      <c r="W534" s="13"/>
      <c r="X534" s="13"/>
      <c r="Y534" s="13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2"/>
      <c r="AY534" s="12"/>
      <c r="AZ534" s="12"/>
      <c r="BA534" s="12"/>
      <c r="BB534" s="12"/>
      <c r="BC534" s="12"/>
      <c r="BD534" s="12"/>
      <c r="BE534" s="13"/>
      <c r="BF534" s="13"/>
      <c r="BG534" s="14"/>
      <c r="BH534" s="14"/>
      <c r="BI534" s="13"/>
      <c r="BJ534" s="13"/>
      <c r="BK534" s="14"/>
      <c r="BL534" s="14"/>
    </row>
    <row r="535" s="3" customFormat="1" ht="12.75" customHeight="1" hidden="1">
      <c r="P535" s="10"/>
      <c r="Q535" s="11"/>
      <c r="R535" s="12"/>
      <c r="S535" s="13"/>
      <c r="T535" s="13"/>
      <c r="U535" s="13"/>
      <c r="V535" s="13"/>
      <c r="W535" s="13"/>
      <c r="X535" s="13"/>
      <c r="Y535" s="13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  <c r="AU535" s="12"/>
      <c r="AV535" s="12"/>
      <c r="AW535" s="12"/>
      <c r="AX535" s="12"/>
      <c r="AY535" s="12"/>
      <c r="AZ535" s="12"/>
      <c r="BA535" s="12"/>
      <c r="BB535" s="12"/>
      <c r="BC535" s="12"/>
      <c r="BD535" s="12"/>
      <c r="BE535" s="13"/>
      <c r="BF535" s="13"/>
      <c r="BG535" s="14"/>
      <c r="BH535" s="14"/>
      <c r="BI535" s="13"/>
      <c r="BJ535" s="13"/>
      <c r="BK535" s="14"/>
      <c r="BL535" s="14"/>
    </row>
    <row r="536" s="3" customFormat="1" ht="12.75" customHeight="1" hidden="1">
      <c r="P536" s="10"/>
      <c r="Q536" s="11"/>
      <c r="R536" s="12"/>
      <c r="S536" s="13"/>
      <c r="T536" s="13"/>
      <c r="U536" s="13"/>
      <c r="V536" s="13"/>
      <c r="W536" s="13"/>
      <c r="X536" s="13"/>
      <c r="Y536" s="13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  <c r="AU536" s="12"/>
      <c r="AV536" s="12"/>
      <c r="AW536" s="12"/>
      <c r="AX536" s="12"/>
      <c r="AY536" s="12"/>
      <c r="AZ536" s="12"/>
      <c r="BA536" s="12"/>
      <c r="BB536" s="12"/>
      <c r="BC536" s="12"/>
      <c r="BD536" s="12"/>
      <c r="BE536" s="13"/>
      <c r="BF536" s="13"/>
      <c r="BG536" s="14"/>
      <c r="BH536" s="14"/>
      <c r="BI536" s="13"/>
      <c r="BJ536" s="13"/>
      <c r="BK536" s="14"/>
      <c r="BL536" s="14"/>
    </row>
    <row r="537" s="3" customFormat="1" ht="12.75" customHeight="1" hidden="1">
      <c r="P537" s="10"/>
      <c r="Q537" s="11"/>
      <c r="R537" s="12"/>
      <c r="S537" s="13"/>
      <c r="T537" s="13"/>
      <c r="U537" s="13"/>
      <c r="V537" s="13"/>
      <c r="W537" s="13"/>
      <c r="X537" s="13"/>
      <c r="Y537" s="13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2"/>
      <c r="AY537" s="12"/>
      <c r="AZ537" s="12"/>
      <c r="BA537" s="12"/>
      <c r="BB537" s="12"/>
      <c r="BC537" s="12"/>
      <c r="BD537" s="12"/>
      <c r="BE537" s="13"/>
      <c r="BF537" s="13"/>
      <c r="BG537" s="14"/>
      <c r="BH537" s="14"/>
      <c r="BI537" s="13"/>
      <c r="BJ537" s="13"/>
      <c r="BK537" s="14"/>
      <c r="BL537" s="14"/>
    </row>
    <row r="538" s="3" customFormat="1" ht="12.75" customHeight="1" hidden="1">
      <c r="P538" s="10"/>
      <c r="Q538" s="11"/>
      <c r="R538" s="12"/>
      <c r="S538" s="13"/>
      <c r="T538" s="13"/>
      <c r="U538" s="13"/>
      <c r="V538" s="13"/>
      <c r="W538" s="13"/>
      <c r="X538" s="13"/>
      <c r="Y538" s="13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2"/>
      <c r="AY538" s="12"/>
      <c r="AZ538" s="12"/>
      <c r="BA538" s="12"/>
      <c r="BB538" s="12"/>
      <c r="BC538" s="12"/>
      <c r="BD538" s="12"/>
      <c r="BE538" s="13"/>
      <c r="BF538" s="13"/>
      <c r="BG538" s="14"/>
      <c r="BH538" s="14"/>
      <c r="BI538" s="13"/>
      <c r="BJ538" s="13"/>
      <c r="BK538" s="14"/>
      <c r="BL538" s="14"/>
    </row>
    <row r="539" s="3" customFormat="1" ht="12.75" customHeight="1" hidden="1">
      <c r="P539" s="10"/>
      <c r="Q539" s="11"/>
      <c r="R539" s="12"/>
      <c r="S539" s="13"/>
      <c r="T539" s="13"/>
      <c r="U539" s="13"/>
      <c r="V539" s="13"/>
      <c r="W539" s="13"/>
      <c r="X539" s="13"/>
      <c r="Y539" s="13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2"/>
      <c r="AY539" s="12"/>
      <c r="AZ539" s="12"/>
      <c r="BA539" s="12"/>
      <c r="BB539" s="12"/>
      <c r="BC539" s="12"/>
      <c r="BD539" s="12"/>
      <c r="BE539" s="13"/>
      <c r="BF539" s="13"/>
      <c r="BG539" s="14"/>
      <c r="BH539" s="14"/>
      <c r="BI539" s="13"/>
      <c r="BJ539" s="13"/>
      <c r="BK539" s="14"/>
      <c r="BL539" s="14"/>
    </row>
    <row r="540" s="3" customFormat="1" ht="12.75" customHeight="1" hidden="1">
      <c r="P540" s="10"/>
      <c r="Q540" s="11"/>
      <c r="R540" s="12"/>
      <c r="S540" s="13"/>
      <c r="T540" s="13"/>
      <c r="U540" s="13"/>
      <c r="V540" s="13"/>
      <c r="W540" s="13"/>
      <c r="X540" s="13"/>
      <c r="Y540" s="13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2"/>
      <c r="AY540" s="12"/>
      <c r="AZ540" s="12"/>
      <c r="BA540" s="12"/>
      <c r="BB540" s="12"/>
      <c r="BC540" s="12"/>
      <c r="BD540" s="12"/>
      <c r="BE540" s="13"/>
      <c r="BF540" s="13"/>
      <c r="BG540" s="14"/>
      <c r="BH540" s="14"/>
      <c r="BI540" s="13"/>
      <c r="BJ540" s="13"/>
      <c r="BK540" s="14"/>
      <c r="BL540" s="14"/>
    </row>
    <row r="541" s="3" customFormat="1" ht="12.75" customHeight="1" hidden="1">
      <c r="P541" s="10"/>
      <c r="Q541" s="11"/>
      <c r="R541" s="12"/>
      <c r="S541" s="13"/>
      <c r="T541" s="13"/>
      <c r="U541" s="13"/>
      <c r="V541" s="13"/>
      <c r="W541" s="13"/>
      <c r="X541" s="13"/>
      <c r="Y541" s="13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2"/>
      <c r="AY541" s="12"/>
      <c r="AZ541" s="12"/>
      <c r="BA541" s="12"/>
      <c r="BB541" s="12"/>
      <c r="BC541" s="12"/>
      <c r="BD541" s="12"/>
      <c r="BE541" s="13"/>
      <c r="BF541" s="13"/>
      <c r="BG541" s="14"/>
      <c r="BH541" s="14"/>
      <c r="BI541" s="13"/>
      <c r="BJ541" s="13"/>
      <c r="BK541" s="14"/>
      <c r="BL541" s="14"/>
    </row>
    <row r="542" s="3" customFormat="1" ht="12.75" customHeight="1" hidden="1">
      <c r="P542" s="10"/>
      <c r="Q542" s="11"/>
      <c r="R542" s="12"/>
      <c r="S542" s="13"/>
      <c r="T542" s="13"/>
      <c r="U542" s="13"/>
      <c r="V542" s="13"/>
      <c r="W542" s="13"/>
      <c r="X542" s="13"/>
      <c r="Y542" s="13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12"/>
      <c r="AY542" s="12"/>
      <c r="AZ542" s="12"/>
      <c r="BA542" s="12"/>
      <c r="BB542" s="12"/>
      <c r="BC542" s="12"/>
      <c r="BD542" s="12"/>
      <c r="BE542" s="13"/>
      <c r="BF542" s="13"/>
      <c r="BG542" s="14"/>
      <c r="BH542" s="14"/>
      <c r="BI542" s="13"/>
      <c r="BJ542" s="13"/>
      <c r="BK542" s="14"/>
      <c r="BL542" s="14"/>
    </row>
    <row r="543" s="3" customFormat="1" ht="12.75" customHeight="1" hidden="1">
      <c r="P543" s="10"/>
      <c r="Q543" s="11"/>
      <c r="R543" s="12"/>
      <c r="S543" s="13"/>
      <c r="T543" s="13"/>
      <c r="U543" s="13"/>
      <c r="V543" s="13"/>
      <c r="W543" s="13"/>
      <c r="X543" s="13"/>
      <c r="Y543" s="13"/>
      <c r="Z543" s="12"/>
      <c r="AA543" s="12"/>
      <c r="AB543" s="12"/>
      <c r="AC543" s="12"/>
      <c r="AD543" s="12"/>
      <c r="AE543" s="12"/>
      <c r="AF543" s="12"/>
      <c r="AG543" s="12"/>
      <c r="AH543" s="12"/>
      <c r="AI543" s="12"/>
      <c r="AJ543" s="12"/>
      <c r="AK543" s="12"/>
      <c r="AL543" s="12"/>
      <c r="AM543" s="12"/>
      <c r="AN543" s="12"/>
      <c r="AO543" s="12"/>
      <c r="AP543" s="12"/>
      <c r="AQ543" s="12"/>
      <c r="AR543" s="12"/>
      <c r="AS543" s="12"/>
      <c r="AT543" s="12"/>
      <c r="AU543" s="12"/>
      <c r="AV543" s="12"/>
      <c r="AW543" s="12"/>
      <c r="AX543" s="12"/>
      <c r="AY543" s="12"/>
      <c r="AZ543" s="12"/>
      <c r="BA543" s="12"/>
      <c r="BB543" s="12"/>
      <c r="BC543" s="12"/>
      <c r="BD543" s="12"/>
      <c r="BE543" s="13"/>
      <c r="BF543" s="13"/>
      <c r="BG543" s="14"/>
      <c r="BH543" s="14"/>
      <c r="BI543" s="13"/>
      <c r="BJ543" s="13"/>
      <c r="BK543" s="14"/>
      <c r="BL543" s="14"/>
    </row>
    <row r="544" s="3" customFormat="1" ht="12.75" customHeight="1" hidden="1">
      <c r="P544" s="10"/>
      <c r="Q544" s="11"/>
      <c r="R544" s="12"/>
      <c r="S544" s="13"/>
      <c r="T544" s="13"/>
      <c r="U544" s="13"/>
      <c r="V544" s="13"/>
      <c r="W544" s="13"/>
      <c r="X544" s="13"/>
      <c r="Y544" s="13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/>
      <c r="AJ544" s="12"/>
      <c r="AK544" s="12"/>
      <c r="AL544" s="12"/>
      <c r="AM544" s="12"/>
      <c r="AN544" s="12"/>
      <c r="AO544" s="12"/>
      <c r="AP544" s="12"/>
      <c r="AQ544" s="12"/>
      <c r="AR544" s="12"/>
      <c r="AS544" s="12"/>
      <c r="AT544" s="12"/>
      <c r="AU544" s="12"/>
      <c r="AV544" s="12"/>
      <c r="AW544" s="12"/>
      <c r="AX544" s="12"/>
      <c r="AY544" s="12"/>
      <c r="AZ544" s="12"/>
      <c r="BA544" s="12"/>
      <c r="BB544" s="12"/>
      <c r="BC544" s="12"/>
      <c r="BD544" s="12"/>
      <c r="BE544" s="13"/>
      <c r="BF544" s="13"/>
      <c r="BG544" s="14"/>
      <c r="BH544" s="14"/>
      <c r="BI544" s="13"/>
      <c r="BJ544" s="13"/>
      <c r="BK544" s="14"/>
      <c r="BL544" s="14"/>
    </row>
    <row r="545" s="3" customFormat="1" ht="12.75" customHeight="1" hidden="1">
      <c r="P545" s="10"/>
      <c r="Q545" s="11"/>
      <c r="R545" s="12"/>
      <c r="S545" s="13"/>
      <c r="T545" s="13"/>
      <c r="U545" s="13"/>
      <c r="V545" s="13"/>
      <c r="W545" s="13"/>
      <c r="X545" s="13"/>
      <c r="Y545" s="13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  <c r="AN545" s="12"/>
      <c r="AO545" s="12"/>
      <c r="AP545" s="12"/>
      <c r="AQ545" s="12"/>
      <c r="AR545" s="12"/>
      <c r="AS545" s="12"/>
      <c r="AT545" s="12"/>
      <c r="AU545" s="12"/>
      <c r="AV545" s="12"/>
      <c r="AW545" s="12"/>
      <c r="AX545" s="12"/>
      <c r="AY545" s="12"/>
      <c r="AZ545" s="12"/>
      <c r="BA545" s="12"/>
      <c r="BB545" s="12"/>
      <c r="BC545" s="12"/>
      <c r="BD545" s="12"/>
      <c r="BE545" s="13"/>
      <c r="BF545" s="13"/>
      <c r="BG545" s="14"/>
      <c r="BH545" s="14"/>
      <c r="BI545" s="13"/>
      <c r="BJ545" s="13"/>
      <c r="BK545" s="14"/>
      <c r="BL545" s="14"/>
    </row>
    <row r="546" s="3" customFormat="1" ht="12.75" customHeight="1" hidden="1">
      <c r="P546" s="10"/>
      <c r="Q546" s="11"/>
      <c r="R546" s="12"/>
      <c r="S546" s="13"/>
      <c r="T546" s="13"/>
      <c r="U546" s="13"/>
      <c r="V546" s="13"/>
      <c r="W546" s="13"/>
      <c r="X546" s="13"/>
      <c r="Y546" s="13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  <c r="AK546" s="12"/>
      <c r="AL546" s="12"/>
      <c r="AM546" s="12"/>
      <c r="AN546" s="12"/>
      <c r="AO546" s="12"/>
      <c r="AP546" s="12"/>
      <c r="AQ546" s="12"/>
      <c r="AR546" s="12"/>
      <c r="AS546" s="12"/>
      <c r="AT546" s="12"/>
      <c r="AU546" s="12"/>
      <c r="AV546" s="12"/>
      <c r="AW546" s="12"/>
      <c r="AX546" s="12"/>
      <c r="AY546" s="12"/>
      <c r="AZ546" s="12"/>
      <c r="BA546" s="12"/>
      <c r="BB546" s="12"/>
      <c r="BC546" s="12"/>
      <c r="BD546" s="12"/>
      <c r="BE546" s="13"/>
      <c r="BF546" s="13"/>
      <c r="BG546" s="14"/>
      <c r="BH546" s="14"/>
      <c r="BI546" s="13"/>
      <c r="BJ546" s="13"/>
      <c r="BK546" s="14"/>
      <c r="BL546" s="14"/>
    </row>
    <row r="547" s="3" customFormat="1" ht="12.75" customHeight="1" hidden="1">
      <c r="P547" s="10"/>
      <c r="Q547" s="11"/>
      <c r="R547" s="12"/>
      <c r="S547" s="13"/>
      <c r="T547" s="13"/>
      <c r="U547" s="13"/>
      <c r="V547" s="13"/>
      <c r="W547" s="13"/>
      <c r="X547" s="13"/>
      <c r="Y547" s="13"/>
      <c r="Z547" s="12"/>
      <c r="AA547" s="12"/>
      <c r="AB547" s="12"/>
      <c r="AC547" s="12"/>
      <c r="AD547" s="12"/>
      <c r="AE547" s="12"/>
      <c r="AF547" s="12"/>
      <c r="AG547" s="12"/>
      <c r="AH547" s="12"/>
      <c r="AI547" s="12"/>
      <c r="AJ547" s="12"/>
      <c r="AK547" s="12"/>
      <c r="AL547" s="12"/>
      <c r="AM547" s="12"/>
      <c r="AN547" s="12"/>
      <c r="AO547" s="12"/>
      <c r="AP547" s="12"/>
      <c r="AQ547" s="12"/>
      <c r="AR547" s="12"/>
      <c r="AS547" s="12"/>
      <c r="AT547" s="12"/>
      <c r="AU547" s="12"/>
      <c r="AV547" s="12"/>
      <c r="AW547" s="12"/>
      <c r="AX547" s="12"/>
      <c r="AY547" s="12"/>
      <c r="AZ547" s="12"/>
      <c r="BA547" s="12"/>
      <c r="BB547" s="12"/>
      <c r="BC547" s="12"/>
      <c r="BD547" s="12"/>
      <c r="BE547" s="13"/>
      <c r="BF547" s="13"/>
      <c r="BG547" s="14"/>
      <c r="BH547" s="14"/>
      <c r="BI547" s="13"/>
      <c r="BJ547" s="13"/>
      <c r="BK547" s="14"/>
      <c r="BL547" s="14"/>
    </row>
    <row r="548" s="3" customFormat="1" ht="12.75" customHeight="1" hidden="1">
      <c r="P548" s="10"/>
      <c r="Q548" s="11"/>
      <c r="R548" s="12"/>
      <c r="S548" s="13"/>
      <c r="T548" s="13"/>
      <c r="U548" s="13"/>
      <c r="V548" s="13"/>
      <c r="W548" s="13"/>
      <c r="X548" s="13"/>
      <c r="Y548" s="13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  <c r="AN548" s="12"/>
      <c r="AO548" s="12"/>
      <c r="AP548" s="12"/>
      <c r="AQ548" s="12"/>
      <c r="AR548" s="12"/>
      <c r="AS548" s="12"/>
      <c r="AT548" s="12"/>
      <c r="AU548" s="12"/>
      <c r="AV548" s="12"/>
      <c r="AW548" s="12"/>
      <c r="AX548" s="12"/>
      <c r="AY548" s="12"/>
      <c r="AZ548" s="12"/>
      <c r="BA548" s="12"/>
      <c r="BB548" s="12"/>
      <c r="BC548" s="12"/>
      <c r="BD548" s="12"/>
      <c r="BE548" s="13"/>
      <c r="BF548" s="13"/>
      <c r="BG548" s="14"/>
      <c r="BH548" s="14"/>
      <c r="BI548" s="13"/>
      <c r="BJ548" s="13"/>
      <c r="BK548" s="14"/>
      <c r="BL548" s="14"/>
    </row>
    <row r="549" s="3" customFormat="1" ht="12.75" customHeight="1" hidden="1">
      <c r="P549" s="10"/>
      <c r="Q549" s="11"/>
      <c r="R549" s="12"/>
      <c r="S549" s="13"/>
      <c r="T549" s="13"/>
      <c r="U549" s="13"/>
      <c r="V549" s="13"/>
      <c r="W549" s="13"/>
      <c r="X549" s="13"/>
      <c r="Y549" s="13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  <c r="AK549" s="12"/>
      <c r="AL549" s="12"/>
      <c r="AM549" s="12"/>
      <c r="AN549" s="12"/>
      <c r="AO549" s="12"/>
      <c r="AP549" s="12"/>
      <c r="AQ549" s="12"/>
      <c r="AR549" s="12"/>
      <c r="AS549" s="12"/>
      <c r="AT549" s="12"/>
      <c r="AU549" s="12"/>
      <c r="AV549" s="12"/>
      <c r="AW549" s="12"/>
      <c r="AX549" s="12"/>
      <c r="AY549" s="12"/>
      <c r="AZ549" s="12"/>
      <c r="BA549" s="12"/>
      <c r="BB549" s="12"/>
      <c r="BC549" s="12"/>
      <c r="BD549" s="12"/>
      <c r="BE549" s="13"/>
      <c r="BF549" s="13"/>
      <c r="BG549" s="14"/>
      <c r="BH549" s="14"/>
      <c r="BI549" s="13"/>
      <c r="BJ549" s="13"/>
      <c r="BK549" s="14"/>
      <c r="BL549" s="14"/>
    </row>
    <row r="550" s="3" customFormat="1" ht="12.75" customHeight="1" hidden="1">
      <c r="P550" s="10"/>
      <c r="Q550" s="11"/>
      <c r="R550" s="12"/>
      <c r="S550" s="13"/>
      <c r="T550" s="13"/>
      <c r="U550" s="13"/>
      <c r="V550" s="13"/>
      <c r="W550" s="13"/>
      <c r="X550" s="13"/>
      <c r="Y550" s="13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  <c r="AK550" s="12"/>
      <c r="AL550" s="12"/>
      <c r="AM550" s="12"/>
      <c r="AN550" s="12"/>
      <c r="AO550" s="12"/>
      <c r="AP550" s="12"/>
      <c r="AQ550" s="12"/>
      <c r="AR550" s="12"/>
      <c r="AS550" s="12"/>
      <c r="AT550" s="12"/>
      <c r="AU550" s="12"/>
      <c r="AV550" s="12"/>
      <c r="AW550" s="12"/>
      <c r="AX550" s="12"/>
      <c r="AY550" s="12"/>
      <c r="AZ550" s="12"/>
      <c r="BA550" s="12"/>
      <c r="BB550" s="12"/>
      <c r="BC550" s="12"/>
      <c r="BD550" s="12"/>
      <c r="BE550" s="13"/>
      <c r="BF550" s="13"/>
      <c r="BG550" s="14"/>
      <c r="BH550" s="14"/>
      <c r="BI550" s="13"/>
      <c r="BJ550" s="13"/>
      <c r="BK550" s="14"/>
      <c r="BL550" s="14"/>
    </row>
    <row r="551" s="3" customFormat="1" ht="12.75" customHeight="1" hidden="1">
      <c r="P551" s="10"/>
      <c r="Q551" s="11"/>
      <c r="R551" s="12"/>
      <c r="S551" s="13"/>
      <c r="T551" s="13"/>
      <c r="U551" s="13"/>
      <c r="V551" s="13"/>
      <c r="W551" s="13"/>
      <c r="X551" s="13"/>
      <c r="Y551" s="13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  <c r="AN551" s="12"/>
      <c r="AO551" s="12"/>
      <c r="AP551" s="12"/>
      <c r="AQ551" s="12"/>
      <c r="AR551" s="12"/>
      <c r="AS551" s="12"/>
      <c r="AT551" s="12"/>
      <c r="AU551" s="12"/>
      <c r="AV551" s="12"/>
      <c r="AW551" s="12"/>
      <c r="AX551" s="12"/>
      <c r="AY551" s="12"/>
      <c r="AZ551" s="12"/>
      <c r="BA551" s="12"/>
      <c r="BB551" s="12"/>
      <c r="BC551" s="12"/>
      <c r="BD551" s="12"/>
      <c r="BE551" s="13"/>
      <c r="BF551" s="13"/>
      <c r="BG551" s="14"/>
      <c r="BH551" s="14"/>
      <c r="BI551" s="13"/>
      <c r="BJ551" s="13"/>
      <c r="BK551" s="14"/>
      <c r="BL551" s="14"/>
    </row>
    <row r="552" s="3" customFormat="1" ht="12.75" customHeight="1" hidden="1">
      <c r="P552" s="10"/>
      <c r="Q552" s="11"/>
      <c r="R552" s="12"/>
      <c r="S552" s="13"/>
      <c r="T552" s="13"/>
      <c r="U552" s="13"/>
      <c r="V552" s="13"/>
      <c r="W552" s="13"/>
      <c r="X552" s="13"/>
      <c r="Y552" s="13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/>
      <c r="AJ552" s="12"/>
      <c r="AK552" s="12"/>
      <c r="AL552" s="12"/>
      <c r="AM552" s="12"/>
      <c r="AN552" s="12"/>
      <c r="AO552" s="12"/>
      <c r="AP552" s="12"/>
      <c r="AQ552" s="12"/>
      <c r="AR552" s="12"/>
      <c r="AS552" s="12"/>
      <c r="AT552" s="12"/>
      <c r="AU552" s="12"/>
      <c r="AV552" s="12"/>
      <c r="AW552" s="12"/>
      <c r="AX552" s="12"/>
      <c r="AY552" s="12"/>
      <c r="AZ552" s="12"/>
      <c r="BA552" s="12"/>
      <c r="BB552" s="12"/>
      <c r="BC552" s="12"/>
      <c r="BD552" s="12"/>
      <c r="BE552" s="13"/>
      <c r="BF552" s="13"/>
      <c r="BG552" s="14"/>
      <c r="BH552" s="14"/>
      <c r="BI552" s="13"/>
      <c r="BJ552" s="13"/>
      <c r="BK552" s="14"/>
      <c r="BL552" s="14"/>
    </row>
    <row r="553" s="3" customFormat="1" ht="12.75" customHeight="1" hidden="1">
      <c r="P553" s="10"/>
      <c r="Q553" s="11"/>
      <c r="R553" s="12"/>
      <c r="S553" s="13"/>
      <c r="T553" s="13"/>
      <c r="U553" s="13"/>
      <c r="V553" s="13"/>
      <c r="W553" s="13"/>
      <c r="X553" s="13"/>
      <c r="Y553" s="13"/>
      <c r="Z553" s="12"/>
      <c r="AA553" s="12"/>
      <c r="AB553" s="12"/>
      <c r="AC553" s="12"/>
      <c r="AD553" s="12"/>
      <c r="AE553" s="12"/>
      <c r="AF553" s="12"/>
      <c r="AG553" s="12"/>
      <c r="AH553" s="12"/>
      <c r="AI553" s="12"/>
      <c r="AJ553" s="12"/>
      <c r="AK553" s="12"/>
      <c r="AL553" s="12"/>
      <c r="AM553" s="12"/>
      <c r="AN553" s="12"/>
      <c r="AO553" s="12"/>
      <c r="AP553" s="12"/>
      <c r="AQ553" s="12"/>
      <c r="AR553" s="12"/>
      <c r="AS553" s="12"/>
      <c r="AT553" s="12"/>
      <c r="AU553" s="12"/>
      <c r="AV553" s="12"/>
      <c r="AW553" s="12"/>
      <c r="AX553" s="12"/>
      <c r="AY553" s="12"/>
      <c r="AZ553" s="12"/>
      <c r="BA553" s="12"/>
      <c r="BB553" s="12"/>
      <c r="BC553" s="12"/>
      <c r="BD553" s="12"/>
      <c r="BE553" s="13"/>
      <c r="BF553" s="13"/>
      <c r="BG553" s="14"/>
      <c r="BH553" s="14"/>
      <c r="BI553" s="13"/>
      <c r="BJ553" s="13"/>
      <c r="BK553" s="14"/>
      <c r="BL553" s="14"/>
    </row>
    <row r="554" s="3" customFormat="1" ht="12.75" customHeight="1" hidden="1">
      <c r="P554" s="10"/>
      <c r="Q554" s="11"/>
      <c r="R554" s="12"/>
      <c r="S554" s="13"/>
      <c r="T554" s="13"/>
      <c r="U554" s="13"/>
      <c r="V554" s="13"/>
      <c r="W554" s="13"/>
      <c r="X554" s="13"/>
      <c r="Y554" s="13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  <c r="AN554" s="12"/>
      <c r="AO554" s="12"/>
      <c r="AP554" s="12"/>
      <c r="AQ554" s="12"/>
      <c r="AR554" s="12"/>
      <c r="AS554" s="12"/>
      <c r="AT554" s="12"/>
      <c r="AU554" s="12"/>
      <c r="AV554" s="12"/>
      <c r="AW554" s="12"/>
      <c r="AX554" s="12"/>
      <c r="AY554" s="12"/>
      <c r="AZ554" s="12"/>
      <c r="BA554" s="12"/>
      <c r="BB554" s="12"/>
      <c r="BC554" s="12"/>
      <c r="BD554" s="12"/>
      <c r="BE554" s="13"/>
      <c r="BF554" s="13"/>
      <c r="BG554" s="14"/>
      <c r="BH554" s="14"/>
      <c r="BI554" s="13"/>
      <c r="BJ554" s="13"/>
      <c r="BK554" s="14"/>
      <c r="BL554" s="14"/>
    </row>
    <row r="555" s="3" customFormat="1" ht="12.75" customHeight="1" hidden="1">
      <c r="P555" s="10"/>
      <c r="Q555" s="11"/>
      <c r="R555" s="12"/>
      <c r="S555" s="13"/>
      <c r="T555" s="13"/>
      <c r="U555" s="13"/>
      <c r="V555" s="13"/>
      <c r="W555" s="13"/>
      <c r="X555" s="13"/>
      <c r="Y555" s="13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  <c r="AK555" s="12"/>
      <c r="AL555" s="12"/>
      <c r="AM555" s="12"/>
      <c r="AN555" s="12"/>
      <c r="AO555" s="12"/>
      <c r="AP555" s="12"/>
      <c r="AQ555" s="12"/>
      <c r="AR555" s="12"/>
      <c r="AS555" s="12"/>
      <c r="AT555" s="12"/>
      <c r="AU555" s="12"/>
      <c r="AV555" s="12"/>
      <c r="AW555" s="12"/>
      <c r="AX555" s="12"/>
      <c r="AY555" s="12"/>
      <c r="AZ555" s="12"/>
      <c r="BA555" s="12"/>
      <c r="BB555" s="12"/>
      <c r="BC555" s="12"/>
      <c r="BD555" s="12"/>
      <c r="BE555" s="13"/>
      <c r="BF555" s="13"/>
      <c r="BG555" s="14"/>
      <c r="BH555" s="14"/>
      <c r="BI555" s="13"/>
      <c r="BJ555" s="13"/>
      <c r="BK555" s="14"/>
      <c r="BL555" s="14"/>
    </row>
    <row r="556" s="3" customFormat="1" ht="12.75" customHeight="1" hidden="1">
      <c r="P556" s="10"/>
      <c r="Q556" s="11"/>
      <c r="R556" s="12"/>
      <c r="S556" s="13"/>
      <c r="T556" s="13"/>
      <c r="U556" s="13"/>
      <c r="V556" s="13"/>
      <c r="W556" s="13"/>
      <c r="X556" s="13"/>
      <c r="Y556" s="13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  <c r="AK556" s="12"/>
      <c r="AL556" s="12"/>
      <c r="AM556" s="12"/>
      <c r="AN556" s="12"/>
      <c r="AO556" s="12"/>
      <c r="AP556" s="12"/>
      <c r="AQ556" s="12"/>
      <c r="AR556" s="12"/>
      <c r="AS556" s="12"/>
      <c r="AT556" s="12"/>
      <c r="AU556" s="12"/>
      <c r="AV556" s="12"/>
      <c r="AW556" s="12"/>
      <c r="AX556" s="12"/>
      <c r="AY556" s="12"/>
      <c r="AZ556" s="12"/>
      <c r="BA556" s="12"/>
      <c r="BB556" s="12"/>
      <c r="BC556" s="12"/>
      <c r="BD556" s="12"/>
      <c r="BE556" s="13"/>
      <c r="BF556" s="13"/>
      <c r="BG556" s="14"/>
      <c r="BH556" s="14"/>
      <c r="BI556" s="13"/>
      <c r="BJ556" s="13"/>
      <c r="BK556" s="14"/>
      <c r="BL556" s="14"/>
    </row>
    <row r="557" s="3" customFormat="1" ht="12.75" customHeight="1" hidden="1">
      <c r="P557" s="10"/>
      <c r="Q557" s="11"/>
      <c r="R557" s="12"/>
      <c r="S557" s="13"/>
      <c r="T557" s="13"/>
      <c r="U557" s="13"/>
      <c r="V557" s="13"/>
      <c r="W557" s="13"/>
      <c r="X557" s="13"/>
      <c r="Y557" s="13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  <c r="AN557" s="12"/>
      <c r="AO557" s="12"/>
      <c r="AP557" s="12"/>
      <c r="AQ557" s="12"/>
      <c r="AR557" s="12"/>
      <c r="AS557" s="12"/>
      <c r="AT557" s="12"/>
      <c r="AU557" s="12"/>
      <c r="AV557" s="12"/>
      <c r="AW557" s="12"/>
      <c r="AX557" s="12"/>
      <c r="AY557" s="12"/>
      <c r="AZ557" s="12"/>
      <c r="BA557" s="12"/>
      <c r="BB557" s="12"/>
      <c r="BC557" s="12"/>
      <c r="BD557" s="12"/>
      <c r="BE557" s="13"/>
      <c r="BF557" s="13"/>
      <c r="BG557" s="14"/>
      <c r="BH557" s="14"/>
      <c r="BI557" s="13"/>
      <c r="BJ557" s="13"/>
      <c r="BK557" s="14"/>
      <c r="BL557" s="14"/>
    </row>
    <row r="558" s="3" customFormat="1" ht="12.75" customHeight="1" hidden="1">
      <c r="P558" s="10"/>
      <c r="Q558" s="11"/>
      <c r="R558" s="12"/>
      <c r="S558" s="13"/>
      <c r="T558" s="13"/>
      <c r="U558" s="13"/>
      <c r="V558" s="13"/>
      <c r="W558" s="13"/>
      <c r="X558" s="13"/>
      <c r="Y558" s="13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  <c r="AL558" s="12"/>
      <c r="AM558" s="12"/>
      <c r="AN558" s="12"/>
      <c r="AO558" s="12"/>
      <c r="AP558" s="12"/>
      <c r="AQ558" s="12"/>
      <c r="AR558" s="12"/>
      <c r="AS558" s="12"/>
      <c r="AT558" s="12"/>
      <c r="AU558" s="12"/>
      <c r="AV558" s="12"/>
      <c r="AW558" s="12"/>
      <c r="AX558" s="12"/>
      <c r="AY558" s="12"/>
      <c r="AZ558" s="12"/>
      <c r="BA558" s="12"/>
      <c r="BB558" s="12"/>
      <c r="BC558" s="12"/>
      <c r="BD558" s="12"/>
      <c r="BE558" s="13"/>
      <c r="BF558" s="13"/>
      <c r="BG558" s="14"/>
      <c r="BH558" s="14"/>
      <c r="BI558" s="13"/>
      <c r="BJ558" s="13"/>
      <c r="BK558" s="14"/>
      <c r="BL558" s="14"/>
    </row>
    <row r="559" s="3" customFormat="1" ht="12.75" customHeight="1" hidden="1">
      <c r="P559" s="10"/>
      <c r="Q559" s="11"/>
      <c r="R559" s="12"/>
      <c r="S559" s="13"/>
      <c r="T559" s="13"/>
      <c r="U559" s="13"/>
      <c r="V559" s="13"/>
      <c r="W559" s="13"/>
      <c r="X559" s="13"/>
      <c r="Y559" s="13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  <c r="AK559" s="12"/>
      <c r="AL559" s="12"/>
      <c r="AM559" s="12"/>
      <c r="AN559" s="12"/>
      <c r="AO559" s="12"/>
      <c r="AP559" s="12"/>
      <c r="AQ559" s="12"/>
      <c r="AR559" s="12"/>
      <c r="AS559" s="12"/>
      <c r="AT559" s="12"/>
      <c r="AU559" s="12"/>
      <c r="AV559" s="12"/>
      <c r="AW559" s="12"/>
      <c r="AX559" s="12"/>
      <c r="AY559" s="12"/>
      <c r="AZ559" s="12"/>
      <c r="BA559" s="12"/>
      <c r="BB559" s="12"/>
      <c r="BC559" s="12"/>
      <c r="BD559" s="12"/>
      <c r="BE559" s="13"/>
      <c r="BF559" s="13"/>
      <c r="BG559" s="14"/>
      <c r="BH559" s="14"/>
      <c r="BI559" s="13"/>
      <c r="BJ559" s="13"/>
      <c r="BK559" s="14"/>
      <c r="BL559" s="14"/>
    </row>
    <row r="560" s="3" customFormat="1" ht="12.75" customHeight="1" hidden="1">
      <c r="P560" s="10"/>
      <c r="Q560" s="11"/>
      <c r="R560" s="12"/>
      <c r="S560" s="13"/>
      <c r="T560" s="13"/>
      <c r="U560" s="13"/>
      <c r="V560" s="13"/>
      <c r="W560" s="13"/>
      <c r="X560" s="13"/>
      <c r="Y560" s="13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  <c r="AN560" s="12"/>
      <c r="AO560" s="12"/>
      <c r="AP560" s="12"/>
      <c r="AQ560" s="12"/>
      <c r="AR560" s="12"/>
      <c r="AS560" s="12"/>
      <c r="AT560" s="12"/>
      <c r="AU560" s="12"/>
      <c r="AV560" s="12"/>
      <c r="AW560" s="12"/>
      <c r="AX560" s="12"/>
      <c r="AY560" s="12"/>
      <c r="AZ560" s="12"/>
      <c r="BA560" s="12"/>
      <c r="BB560" s="12"/>
      <c r="BC560" s="12"/>
      <c r="BD560" s="12"/>
      <c r="BE560" s="13"/>
      <c r="BF560" s="13"/>
      <c r="BG560" s="14"/>
      <c r="BH560" s="14"/>
      <c r="BI560" s="13"/>
      <c r="BJ560" s="13"/>
      <c r="BK560" s="14"/>
      <c r="BL560" s="14"/>
    </row>
    <row r="561" s="3" customFormat="1" ht="12.75" customHeight="1" hidden="1">
      <c r="P561" s="10"/>
      <c r="Q561" s="11"/>
      <c r="R561" s="12"/>
      <c r="S561" s="13"/>
      <c r="T561" s="13"/>
      <c r="U561" s="13"/>
      <c r="V561" s="13"/>
      <c r="W561" s="13"/>
      <c r="X561" s="13"/>
      <c r="Y561" s="13"/>
      <c r="Z561" s="12"/>
      <c r="AA561" s="12"/>
      <c r="AB561" s="12"/>
      <c r="AC561" s="12"/>
      <c r="AD561" s="12"/>
      <c r="AE561" s="12"/>
      <c r="AF561" s="12"/>
      <c r="AG561" s="12"/>
      <c r="AH561" s="12"/>
      <c r="AI561" s="12"/>
      <c r="AJ561" s="12"/>
      <c r="AK561" s="12"/>
      <c r="AL561" s="12"/>
      <c r="AM561" s="12"/>
      <c r="AN561" s="12"/>
      <c r="AO561" s="12"/>
      <c r="AP561" s="12"/>
      <c r="AQ561" s="12"/>
      <c r="AR561" s="12"/>
      <c r="AS561" s="12"/>
      <c r="AT561" s="12"/>
      <c r="AU561" s="12"/>
      <c r="AV561" s="12"/>
      <c r="AW561" s="12"/>
      <c r="AX561" s="12"/>
      <c r="AY561" s="12"/>
      <c r="AZ561" s="12"/>
      <c r="BA561" s="12"/>
      <c r="BB561" s="12"/>
      <c r="BC561" s="12"/>
      <c r="BD561" s="12"/>
      <c r="BE561" s="13"/>
      <c r="BF561" s="13"/>
      <c r="BG561" s="14"/>
      <c r="BH561" s="14"/>
      <c r="BI561" s="13"/>
      <c r="BJ561" s="13"/>
      <c r="BK561" s="14"/>
      <c r="BL561" s="14"/>
    </row>
    <row r="562" s="3" customFormat="1" ht="12.75" customHeight="1" hidden="1">
      <c r="P562" s="10"/>
      <c r="Q562" s="11"/>
      <c r="R562" s="12"/>
      <c r="S562" s="13"/>
      <c r="T562" s="13"/>
      <c r="U562" s="13"/>
      <c r="V562" s="13"/>
      <c r="W562" s="13"/>
      <c r="X562" s="13"/>
      <c r="Y562" s="13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  <c r="AK562" s="12"/>
      <c r="AL562" s="12"/>
      <c r="AM562" s="12"/>
      <c r="AN562" s="12"/>
      <c r="AO562" s="12"/>
      <c r="AP562" s="12"/>
      <c r="AQ562" s="12"/>
      <c r="AR562" s="12"/>
      <c r="AS562" s="12"/>
      <c r="AT562" s="12"/>
      <c r="AU562" s="12"/>
      <c r="AV562" s="12"/>
      <c r="AW562" s="12"/>
      <c r="AX562" s="12"/>
      <c r="AY562" s="12"/>
      <c r="AZ562" s="12"/>
      <c r="BA562" s="12"/>
      <c r="BB562" s="12"/>
      <c r="BC562" s="12"/>
      <c r="BD562" s="12"/>
      <c r="BE562" s="13"/>
      <c r="BF562" s="13"/>
      <c r="BG562" s="14"/>
      <c r="BH562" s="14"/>
      <c r="BI562" s="13"/>
      <c r="BJ562" s="13"/>
      <c r="BK562" s="14"/>
      <c r="BL562" s="14"/>
    </row>
    <row r="563" s="3" customFormat="1" ht="12.75" customHeight="1" hidden="1">
      <c r="P563" s="10"/>
      <c r="Q563" s="11"/>
      <c r="R563" s="12"/>
      <c r="S563" s="13"/>
      <c r="T563" s="13"/>
      <c r="U563" s="13"/>
      <c r="V563" s="13"/>
      <c r="W563" s="13"/>
      <c r="X563" s="13"/>
      <c r="Y563" s="13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  <c r="AN563" s="12"/>
      <c r="AO563" s="12"/>
      <c r="AP563" s="12"/>
      <c r="AQ563" s="12"/>
      <c r="AR563" s="12"/>
      <c r="AS563" s="12"/>
      <c r="AT563" s="12"/>
      <c r="AU563" s="12"/>
      <c r="AV563" s="12"/>
      <c r="AW563" s="12"/>
      <c r="AX563" s="12"/>
      <c r="AY563" s="12"/>
      <c r="AZ563" s="12"/>
      <c r="BA563" s="12"/>
      <c r="BB563" s="12"/>
      <c r="BC563" s="12"/>
      <c r="BD563" s="12"/>
      <c r="BE563" s="13"/>
      <c r="BF563" s="13"/>
      <c r="BG563" s="14"/>
      <c r="BH563" s="14"/>
      <c r="BI563" s="13"/>
      <c r="BJ563" s="13"/>
      <c r="BK563" s="14"/>
      <c r="BL563" s="14"/>
    </row>
    <row r="564" s="3" customFormat="1" ht="12.75" customHeight="1" hidden="1">
      <c r="P564" s="10"/>
      <c r="Q564" s="11"/>
      <c r="R564" s="12"/>
      <c r="S564" s="13"/>
      <c r="T564" s="13"/>
      <c r="U564" s="13"/>
      <c r="V564" s="13"/>
      <c r="W564" s="13"/>
      <c r="X564" s="13"/>
      <c r="Y564" s="13"/>
      <c r="Z564" s="12"/>
      <c r="AA564" s="12"/>
      <c r="AB564" s="12"/>
      <c r="AC564" s="12"/>
      <c r="AD564" s="12"/>
      <c r="AE564" s="12"/>
      <c r="AF564" s="12"/>
      <c r="AG564" s="12"/>
      <c r="AH564" s="12"/>
      <c r="AI564" s="12"/>
      <c r="AJ564" s="12"/>
      <c r="AK564" s="12"/>
      <c r="AL564" s="12"/>
      <c r="AM564" s="12"/>
      <c r="AN564" s="12"/>
      <c r="AO564" s="12"/>
      <c r="AP564" s="12"/>
      <c r="AQ564" s="12"/>
      <c r="AR564" s="12"/>
      <c r="AS564" s="12"/>
      <c r="AT564" s="12"/>
      <c r="AU564" s="12"/>
      <c r="AV564" s="12"/>
      <c r="AW564" s="12"/>
      <c r="AX564" s="12"/>
      <c r="AY564" s="12"/>
      <c r="AZ564" s="12"/>
      <c r="BA564" s="12"/>
      <c r="BB564" s="12"/>
      <c r="BC564" s="12"/>
      <c r="BD564" s="12"/>
      <c r="BE564" s="13"/>
      <c r="BF564" s="13"/>
      <c r="BG564" s="14"/>
      <c r="BH564" s="14"/>
      <c r="BI564" s="13"/>
      <c r="BJ564" s="13"/>
      <c r="BK564" s="14"/>
      <c r="BL564" s="14"/>
    </row>
    <row r="565" s="3" customFormat="1" ht="12.75" customHeight="1" hidden="1">
      <c r="P565" s="10"/>
      <c r="Q565" s="11"/>
      <c r="R565" s="12"/>
      <c r="S565" s="13"/>
      <c r="T565" s="13"/>
      <c r="U565" s="13"/>
      <c r="V565" s="13"/>
      <c r="W565" s="13"/>
      <c r="X565" s="13"/>
      <c r="Y565" s="13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  <c r="AK565" s="12"/>
      <c r="AL565" s="12"/>
      <c r="AM565" s="12"/>
      <c r="AN565" s="12"/>
      <c r="AO565" s="12"/>
      <c r="AP565" s="12"/>
      <c r="AQ565" s="12"/>
      <c r="AR565" s="12"/>
      <c r="AS565" s="12"/>
      <c r="AT565" s="12"/>
      <c r="AU565" s="12"/>
      <c r="AV565" s="12"/>
      <c r="AW565" s="12"/>
      <c r="AX565" s="12"/>
      <c r="AY565" s="12"/>
      <c r="AZ565" s="12"/>
      <c r="BA565" s="12"/>
      <c r="BB565" s="12"/>
      <c r="BC565" s="12"/>
      <c r="BD565" s="12"/>
      <c r="BE565" s="13"/>
      <c r="BF565" s="13"/>
      <c r="BG565" s="14"/>
      <c r="BH565" s="14"/>
      <c r="BI565" s="13"/>
      <c r="BJ565" s="13"/>
      <c r="BK565" s="14"/>
      <c r="BL565" s="14"/>
    </row>
    <row r="566" s="3" customFormat="1" ht="12.75" customHeight="1" hidden="1">
      <c r="P566" s="10"/>
      <c r="Q566" s="11"/>
      <c r="R566" s="12"/>
      <c r="S566" s="13"/>
      <c r="T566" s="13"/>
      <c r="U566" s="13"/>
      <c r="V566" s="13"/>
      <c r="W566" s="13"/>
      <c r="X566" s="13"/>
      <c r="Y566" s="13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  <c r="AN566" s="12"/>
      <c r="AO566" s="12"/>
      <c r="AP566" s="12"/>
      <c r="AQ566" s="12"/>
      <c r="AR566" s="12"/>
      <c r="AS566" s="12"/>
      <c r="AT566" s="12"/>
      <c r="AU566" s="12"/>
      <c r="AV566" s="12"/>
      <c r="AW566" s="12"/>
      <c r="AX566" s="12"/>
      <c r="AY566" s="12"/>
      <c r="AZ566" s="12"/>
      <c r="BA566" s="12"/>
      <c r="BB566" s="12"/>
      <c r="BC566" s="12"/>
      <c r="BD566" s="12"/>
      <c r="BE566" s="13"/>
      <c r="BF566" s="13"/>
      <c r="BG566" s="14"/>
      <c r="BH566" s="14"/>
      <c r="BI566" s="13"/>
      <c r="BJ566" s="13"/>
      <c r="BK566" s="14"/>
      <c r="BL566" s="14"/>
    </row>
    <row r="567" s="3" customFormat="1" ht="12.75" customHeight="1" hidden="1">
      <c r="P567" s="10"/>
      <c r="Q567" s="11"/>
      <c r="R567" s="12"/>
      <c r="S567" s="13"/>
      <c r="T567" s="13"/>
      <c r="U567" s="13"/>
      <c r="V567" s="13"/>
      <c r="W567" s="13"/>
      <c r="X567" s="13"/>
      <c r="Y567" s="13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  <c r="AK567" s="12"/>
      <c r="AL567" s="12"/>
      <c r="AM567" s="12"/>
      <c r="AN567" s="12"/>
      <c r="AO567" s="12"/>
      <c r="AP567" s="12"/>
      <c r="AQ567" s="12"/>
      <c r="AR567" s="12"/>
      <c r="AS567" s="12"/>
      <c r="AT567" s="12"/>
      <c r="AU567" s="12"/>
      <c r="AV567" s="12"/>
      <c r="AW567" s="12"/>
      <c r="AX567" s="12"/>
      <c r="AY567" s="12"/>
      <c r="AZ567" s="12"/>
      <c r="BA567" s="12"/>
      <c r="BB567" s="12"/>
      <c r="BC567" s="12"/>
      <c r="BD567" s="12"/>
      <c r="BE567" s="13"/>
      <c r="BF567" s="13"/>
      <c r="BG567" s="14"/>
      <c r="BH567" s="14"/>
      <c r="BI567" s="13"/>
      <c r="BJ567" s="13"/>
      <c r="BK567" s="14"/>
      <c r="BL567" s="14"/>
    </row>
    <row r="568" s="3" customFormat="1" ht="12.75" customHeight="1" hidden="1">
      <c r="P568" s="10"/>
      <c r="Q568" s="11"/>
      <c r="R568" s="12"/>
      <c r="S568" s="13"/>
      <c r="T568" s="13"/>
      <c r="U568" s="13"/>
      <c r="V568" s="13"/>
      <c r="W568" s="13"/>
      <c r="X568" s="13"/>
      <c r="Y568" s="13"/>
      <c r="Z568" s="12"/>
      <c r="AA568" s="12"/>
      <c r="AB568" s="12"/>
      <c r="AC568" s="12"/>
      <c r="AD568" s="12"/>
      <c r="AE568" s="12"/>
      <c r="AF568" s="12"/>
      <c r="AG568" s="12"/>
      <c r="AH568" s="12"/>
      <c r="AI568" s="12"/>
      <c r="AJ568" s="12"/>
      <c r="AK568" s="12"/>
      <c r="AL568" s="12"/>
      <c r="AM568" s="12"/>
      <c r="AN568" s="12"/>
      <c r="AO568" s="12"/>
      <c r="AP568" s="12"/>
      <c r="AQ568" s="12"/>
      <c r="AR568" s="12"/>
      <c r="AS568" s="12"/>
      <c r="AT568" s="12"/>
      <c r="AU568" s="12"/>
      <c r="AV568" s="12"/>
      <c r="AW568" s="12"/>
      <c r="AX568" s="12"/>
      <c r="AY568" s="12"/>
      <c r="AZ568" s="12"/>
      <c r="BA568" s="12"/>
      <c r="BB568" s="12"/>
      <c r="BC568" s="12"/>
      <c r="BD568" s="12"/>
      <c r="BE568" s="13"/>
      <c r="BF568" s="13"/>
      <c r="BG568" s="14"/>
      <c r="BH568" s="14"/>
      <c r="BI568" s="13"/>
      <c r="BJ568" s="13"/>
      <c r="BK568" s="14"/>
      <c r="BL568" s="14"/>
    </row>
    <row r="569" s="3" customFormat="1" ht="12.75" customHeight="1" hidden="1">
      <c r="P569" s="10"/>
      <c r="Q569" s="11"/>
      <c r="R569" s="12"/>
      <c r="S569" s="13"/>
      <c r="T569" s="13"/>
      <c r="U569" s="13"/>
      <c r="V569" s="13"/>
      <c r="W569" s="13"/>
      <c r="X569" s="13"/>
      <c r="Y569" s="13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  <c r="AN569" s="12"/>
      <c r="AO569" s="12"/>
      <c r="AP569" s="12"/>
      <c r="AQ569" s="12"/>
      <c r="AR569" s="12"/>
      <c r="AS569" s="12"/>
      <c r="AT569" s="12"/>
      <c r="AU569" s="12"/>
      <c r="AV569" s="12"/>
      <c r="AW569" s="12"/>
      <c r="AX569" s="12"/>
      <c r="AY569" s="12"/>
      <c r="AZ569" s="12"/>
      <c r="BA569" s="12"/>
      <c r="BB569" s="12"/>
      <c r="BC569" s="12"/>
      <c r="BD569" s="12"/>
      <c r="BE569" s="13"/>
      <c r="BF569" s="13"/>
      <c r="BG569" s="14"/>
      <c r="BH569" s="14"/>
      <c r="BI569" s="13"/>
      <c r="BJ569" s="13"/>
      <c r="BK569" s="14"/>
      <c r="BL569" s="14"/>
    </row>
    <row r="570" s="3" customFormat="1" ht="12.75" customHeight="1" hidden="1">
      <c r="P570" s="10"/>
      <c r="Q570" s="11"/>
      <c r="R570" s="12"/>
      <c r="S570" s="13"/>
      <c r="T570" s="13"/>
      <c r="U570" s="13"/>
      <c r="V570" s="13"/>
      <c r="W570" s="13"/>
      <c r="X570" s="13"/>
      <c r="Y570" s="13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/>
      <c r="AJ570" s="12"/>
      <c r="AK570" s="12"/>
      <c r="AL570" s="12"/>
      <c r="AM570" s="12"/>
      <c r="AN570" s="12"/>
      <c r="AO570" s="12"/>
      <c r="AP570" s="12"/>
      <c r="AQ570" s="12"/>
      <c r="AR570" s="12"/>
      <c r="AS570" s="12"/>
      <c r="AT570" s="12"/>
      <c r="AU570" s="12"/>
      <c r="AV570" s="12"/>
      <c r="AW570" s="12"/>
      <c r="AX570" s="12"/>
      <c r="AY570" s="12"/>
      <c r="AZ570" s="12"/>
      <c r="BA570" s="12"/>
      <c r="BB570" s="12"/>
      <c r="BC570" s="12"/>
      <c r="BD570" s="12"/>
      <c r="BE570" s="13"/>
      <c r="BF570" s="13"/>
      <c r="BG570" s="14"/>
      <c r="BH570" s="14"/>
      <c r="BI570" s="13"/>
      <c r="BJ570" s="13"/>
      <c r="BK570" s="14"/>
      <c r="BL570" s="14"/>
    </row>
    <row r="571" s="3" customFormat="1" ht="12.75" customHeight="1" hidden="1">
      <c r="P571" s="10"/>
      <c r="Q571" s="11"/>
      <c r="R571" s="12"/>
      <c r="S571" s="13"/>
      <c r="T571" s="13"/>
      <c r="U571" s="13"/>
      <c r="V571" s="13"/>
      <c r="W571" s="13"/>
      <c r="X571" s="13"/>
      <c r="Y571" s="13"/>
      <c r="Z571" s="12"/>
      <c r="AA571" s="12"/>
      <c r="AB571" s="12"/>
      <c r="AC571" s="12"/>
      <c r="AD571" s="12"/>
      <c r="AE571" s="12"/>
      <c r="AF571" s="12"/>
      <c r="AG571" s="12"/>
      <c r="AH571" s="12"/>
      <c r="AI571" s="12"/>
      <c r="AJ571" s="12"/>
      <c r="AK571" s="12"/>
      <c r="AL571" s="12"/>
      <c r="AM571" s="12"/>
      <c r="AN571" s="12"/>
      <c r="AO571" s="12"/>
      <c r="AP571" s="12"/>
      <c r="AQ571" s="12"/>
      <c r="AR571" s="12"/>
      <c r="AS571" s="12"/>
      <c r="AT571" s="12"/>
      <c r="AU571" s="12"/>
      <c r="AV571" s="12"/>
      <c r="AW571" s="12"/>
      <c r="AX571" s="12"/>
      <c r="AY571" s="12"/>
      <c r="AZ571" s="12"/>
      <c r="BA571" s="12"/>
      <c r="BB571" s="12"/>
      <c r="BC571" s="12"/>
      <c r="BD571" s="12"/>
      <c r="BE571" s="13"/>
      <c r="BF571" s="13"/>
      <c r="BG571" s="14"/>
      <c r="BH571" s="14"/>
      <c r="BI571" s="13"/>
      <c r="BJ571" s="13"/>
      <c r="BK571" s="14"/>
      <c r="BL571" s="14"/>
    </row>
    <row r="572" s="3" customFormat="1" ht="12.75" customHeight="1" hidden="1">
      <c r="P572" s="10"/>
      <c r="Q572" s="11"/>
      <c r="R572" s="12"/>
      <c r="S572" s="13"/>
      <c r="T572" s="13"/>
      <c r="U572" s="13"/>
      <c r="V572" s="13"/>
      <c r="W572" s="13"/>
      <c r="X572" s="13"/>
      <c r="Y572" s="13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  <c r="AN572" s="12"/>
      <c r="AO572" s="12"/>
      <c r="AP572" s="12"/>
      <c r="AQ572" s="12"/>
      <c r="AR572" s="12"/>
      <c r="AS572" s="12"/>
      <c r="AT572" s="12"/>
      <c r="AU572" s="12"/>
      <c r="AV572" s="12"/>
      <c r="AW572" s="12"/>
      <c r="AX572" s="12"/>
      <c r="AY572" s="12"/>
      <c r="AZ572" s="12"/>
      <c r="BA572" s="12"/>
      <c r="BB572" s="12"/>
      <c r="BC572" s="12"/>
      <c r="BD572" s="12"/>
      <c r="BE572" s="13"/>
      <c r="BF572" s="13"/>
      <c r="BG572" s="14"/>
      <c r="BH572" s="14"/>
      <c r="BI572" s="13"/>
      <c r="BJ572" s="13"/>
      <c r="BK572" s="14"/>
      <c r="BL572" s="14"/>
    </row>
    <row r="573" s="3" customFormat="1" ht="12.75" customHeight="1" hidden="1">
      <c r="P573" s="10"/>
      <c r="Q573" s="11"/>
      <c r="R573" s="12"/>
      <c r="S573" s="13"/>
      <c r="T573" s="13"/>
      <c r="U573" s="13"/>
      <c r="V573" s="13"/>
      <c r="W573" s="13"/>
      <c r="X573" s="13"/>
      <c r="Y573" s="13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  <c r="AL573" s="12"/>
      <c r="AM573" s="12"/>
      <c r="AN573" s="12"/>
      <c r="AO573" s="12"/>
      <c r="AP573" s="12"/>
      <c r="AQ573" s="12"/>
      <c r="AR573" s="12"/>
      <c r="AS573" s="12"/>
      <c r="AT573" s="12"/>
      <c r="AU573" s="12"/>
      <c r="AV573" s="12"/>
      <c r="AW573" s="12"/>
      <c r="AX573" s="12"/>
      <c r="AY573" s="12"/>
      <c r="AZ573" s="12"/>
      <c r="BA573" s="12"/>
      <c r="BB573" s="12"/>
      <c r="BC573" s="12"/>
      <c r="BD573" s="12"/>
      <c r="BE573" s="13"/>
      <c r="BF573" s="13"/>
      <c r="BG573" s="14"/>
      <c r="BH573" s="14"/>
      <c r="BI573" s="13"/>
      <c r="BJ573" s="13"/>
      <c r="BK573" s="14"/>
      <c r="BL573" s="14"/>
    </row>
    <row r="574" s="3" customFormat="1" ht="12.75" customHeight="1" hidden="1">
      <c r="P574" s="10"/>
      <c r="Q574" s="11"/>
      <c r="R574" s="12"/>
      <c r="S574" s="13"/>
      <c r="T574" s="13"/>
      <c r="U574" s="13"/>
      <c r="V574" s="13"/>
      <c r="W574" s="13"/>
      <c r="X574" s="13"/>
      <c r="Y574" s="13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/>
      <c r="AJ574" s="12"/>
      <c r="AK574" s="12"/>
      <c r="AL574" s="12"/>
      <c r="AM574" s="12"/>
      <c r="AN574" s="12"/>
      <c r="AO574" s="12"/>
      <c r="AP574" s="12"/>
      <c r="AQ574" s="12"/>
      <c r="AR574" s="12"/>
      <c r="AS574" s="12"/>
      <c r="AT574" s="12"/>
      <c r="AU574" s="12"/>
      <c r="AV574" s="12"/>
      <c r="AW574" s="12"/>
      <c r="AX574" s="12"/>
      <c r="AY574" s="12"/>
      <c r="AZ574" s="12"/>
      <c r="BA574" s="12"/>
      <c r="BB574" s="12"/>
      <c r="BC574" s="12"/>
      <c r="BD574" s="12"/>
      <c r="BE574" s="13"/>
      <c r="BF574" s="13"/>
      <c r="BG574" s="14"/>
      <c r="BH574" s="14"/>
      <c r="BI574" s="13"/>
      <c r="BJ574" s="13"/>
      <c r="BK574" s="14"/>
      <c r="BL574" s="14"/>
    </row>
    <row r="575" s="3" customFormat="1" ht="12.75" customHeight="1" hidden="1">
      <c r="P575" s="10"/>
      <c r="Q575" s="11"/>
      <c r="R575" s="12"/>
      <c r="S575" s="13"/>
      <c r="T575" s="13"/>
      <c r="U575" s="13"/>
      <c r="V575" s="13"/>
      <c r="W575" s="13"/>
      <c r="X575" s="13"/>
      <c r="Y575" s="13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  <c r="AN575" s="12"/>
      <c r="AO575" s="12"/>
      <c r="AP575" s="12"/>
      <c r="AQ575" s="12"/>
      <c r="AR575" s="12"/>
      <c r="AS575" s="12"/>
      <c r="AT575" s="12"/>
      <c r="AU575" s="12"/>
      <c r="AV575" s="12"/>
      <c r="AW575" s="12"/>
      <c r="AX575" s="12"/>
      <c r="AY575" s="12"/>
      <c r="AZ575" s="12"/>
      <c r="BA575" s="12"/>
      <c r="BB575" s="12"/>
      <c r="BC575" s="12"/>
      <c r="BD575" s="12"/>
      <c r="BE575" s="13"/>
      <c r="BF575" s="13"/>
      <c r="BG575" s="14"/>
      <c r="BH575" s="14"/>
      <c r="BI575" s="13"/>
      <c r="BJ575" s="13"/>
      <c r="BK575" s="14"/>
      <c r="BL575" s="14"/>
    </row>
    <row r="576" s="3" customFormat="1" ht="12.75" customHeight="1" hidden="1">
      <c r="P576" s="10"/>
      <c r="Q576" s="11"/>
      <c r="R576" s="12"/>
      <c r="S576" s="13"/>
      <c r="T576" s="13"/>
      <c r="U576" s="13"/>
      <c r="V576" s="13"/>
      <c r="W576" s="13"/>
      <c r="X576" s="13"/>
      <c r="Y576" s="13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  <c r="AK576" s="12"/>
      <c r="AL576" s="12"/>
      <c r="AM576" s="12"/>
      <c r="AN576" s="12"/>
      <c r="AO576" s="12"/>
      <c r="AP576" s="12"/>
      <c r="AQ576" s="12"/>
      <c r="AR576" s="12"/>
      <c r="AS576" s="12"/>
      <c r="AT576" s="12"/>
      <c r="AU576" s="12"/>
      <c r="AV576" s="12"/>
      <c r="AW576" s="12"/>
      <c r="AX576" s="12"/>
      <c r="AY576" s="12"/>
      <c r="AZ576" s="12"/>
      <c r="BA576" s="12"/>
      <c r="BB576" s="12"/>
      <c r="BC576" s="12"/>
      <c r="BD576" s="12"/>
      <c r="BE576" s="13"/>
      <c r="BF576" s="13"/>
      <c r="BG576" s="14"/>
      <c r="BH576" s="14"/>
      <c r="BI576" s="13"/>
      <c r="BJ576" s="13"/>
      <c r="BK576" s="14"/>
      <c r="BL576" s="14"/>
    </row>
    <row r="577" s="3" customFormat="1" ht="12.75" customHeight="1" hidden="1">
      <c r="P577" s="10"/>
      <c r="Q577" s="11"/>
      <c r="R577" s="12"/>
      <c r="S577" s="13"/>
      <c r="T577" s="13"/>
      <c r="U577" s="13"/>
      <c r="V577" s="13"/>
      <c r="W577" s="13"/>
      <c r="X577" s="13"/>
      <c r="Y577" s="13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  <c r="AK577" s="12"/>
      <c r="AL577" s="12"/>
      <c r="AM577" s="12"/>
      <c r="AN577" s="12"/>
      <c r="AO577" s="12"/>
      <c r="AP577" s="12"/>
      <c r="AQ577" s="12"/>
      <c r="AR577" s="12"/>
      <c r="AS577" s="12"/>
      <c r="AT577" s="12"/>
      <c r="AU577" s="12"/>
      <c r="AV577" s="12"/>
      <c r="AW577" s="12"/>
      <c r="AX577" s="12"/>
      <c r="AY577" s="12"/>
      <c r="AZ577" s="12"/>
      <c r="BA577" s="12"/>
      <c r="BB577" s="12"/>
      <c r="BC577" s="12"/>
      <c r="BD577" s="12"/>
      <c r="BE577" s="13"/>
      <c r="BF577" s="13"/>
      <c r="BG577" s="14"/>
      <c r="BH577" s="14"/>
      <c r="BI577" s="13"/>
      <c r="BJ577" s="13"/>
      <c r="BK577" s="14"/>
      <c r="BL577" s="14"/>
    </row>
    <row r="578" s="3" customFormat="1" ht="12.75" customHeight="1" hidden="1">
      <c r="P578" s="10"/>
      <c r="Q578" s="11"/>
      <c r="R578" s="12"/>
      <c r="S578" s="13"/>
      <c r="T578" s="13"/>
      <c r="U578" s="13"/>
      <c r="V578" s="13"/>
      <c r="W578" s="13"/>
      <c r="X578" s="13"/>
      <c r="Y578" s="13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  <c r="AN578" s="12"/>
      <c r="AO578" s="12"/>
      <c r="AP578" s="12"/>
      <c r="AQ578" s="12"/>
      <c r="AR578" s="12"/>
      <c r="AS578" s="12"/>
      <c r="AT578" s="12"/>
      <c r="AU578" s="12"/>
      <c r="AV578" s="12"/>
      <c r="AW578" s="12"/>
      <c r="AX578" s="12"/>
      <c r="AY578" s="12"/>
      <c r="AZ578" s="12"/>
      <c r="BA578" s="12"/>
      <c r="BB578" s="12"/>
      <c r="BC578" s="12"/>
      <c r="BD578" s="12"/>
      <c r="BE578" s="13"/>
      <c r="BF578" s="13"/>
      <c r="BG578" s="14"/>
      <c r="BH578" s="14"/>
      <c r="BI578" s="13"/>
      <c r="BJ578" s="13"/>
      <c r="BK578" s="14"/>
      <c r="BL578" s="14"/>
    </row>
    <row r="579" s="3" customFormat="1" ht="12.75" customHeight="1" hidden="1">
      <c r="P579" s="10"/>
      <c r="Q579" s="11"/>
      <c r="R579" s="12"/>
      <c r="S579" s="13"/>
      <c r="T579" s="13"/>
      <c r="U579" s="13"/>
      <c r="V579" s="13"/>
      <c r="W579" s="13"/>
      <c r="X579" s="13"/>
      <c r="Y579" s="13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/>
      <c r="AJ579" s="12"/>
      <c r="AK579" s="12"/>
      <c r="AL579" s="12"/>
      <c r="AM579" s="12"/>
      <c r="AN579" s="12"/>
      <c r="AO579" s="12"/>
      <c r="AP579" s="12"/>
      <c r="AQ579" s="12"/>
      <c r="AR579" s="12"/>
      <c r="AS579" s="12"/>
      <c r="AT579" s="12"/>
      <c r="AU579" s="12"/>
      <c r="AV579" s="12"/>
      <c r="AW579" s="12"/>
      <c r="AX579" s="12"/>
      <c r="AY579" s="12"/>
      <c r="AZ579" s="12"/>
      <c r="BA579" s="12"/>
      <c r="BB579" s="12"/>
      <c r="BC579" s="12"/>
      <c r="BD579" s="12"/>
      <c r="BE579" s="13"/>
      <c r="BF579" s="13"/>
      <c r="BG579" s="14"/>
      <c r="BH579" s="14"/>
      <c r="BI579" s="13"/>
      <c r="BJ579" s="13"/>
      <c r="BK579" s="14"/>
      <c r="BL579" s="14"/>
    </row>
    <row r="580" s="3" customFormat="1" ht="12.75" customHeight="1" hidden="1">
      <c r="P580" s="10"/>
      <c r="Q580" s="11"/>
      <c r="R580" s="12"/>
      <c r="S580" s="13"/>
      <c r="T580" s="13"/>
      <c r="U580" s="13"/>
      <c r="V580" s="13"/>
      <c r="W580" s="13"/>
      <c r="X580" s="13"/>
      <c r="Y580" s="13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  <c r="AK580" s="12"/>
      <c r="AL580" s="12"/>
      <c r="AM580" s="12"/>
      <c r="AN580" s="12"/>
      <c r="AO580" s="12"/>
      <c r="AP580" s="12"/>
      <c r="AQ580" s="12"/>
      <c r="AR580" s="12"/>
      <c r="AS580" s="12"/>
      <c r="AT580" s="12"/>
      <c r="AU580" s="12"/>
      <c r="AV580" s="12"/>
      <c r="AW580" s="12"/>
      <c r="AX580" s="12"/>
      <c r="AY580" s="12"/>
      <c r="AZ580" s="12"/>
      <c r="BA580" s="12"/>
      <c r="BB580" s="12"/>
      <c r="BC580" s="12"/>
      <c r="BD580" s="12"/>
      <c r="BE580" s="13"/>
      <c r="BF580" s="13"/>
      <c r="BG580" s="14"/>
      <c r="BH580" s="14"/>
      <c r="BI580" s="13"/>
      <c r="BJ580" s="13"/>
      <c r="BK580" s="14"/>
      <c r="BL580" s="14"/>
    </row>
    <row r="581" s="3" customFormat="1" ht="12.75" customHeight="1" hidden="1">
      <c r="P581" s="10"/>
      <c r="Q581" s="11"/>
      <c r="R581" s="12"/>
      <c r="S581" s="13"/>
      <c r="T581" s="13"/>
      <c r="U581" s="13"/>
      <c r="V581" s="13"/>
      <c r="W581" s="13"/>
      <c r="X581" s="13"/>
      <c r="Y581" s="13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  <c r="AN581" s="12"/>
      <c r="AO581" s="12"/>
      <c r="AP581" s="12"/>
      <c r="AQ581" s="12"/>
      <c r="AR581" s="12"/>
      <c r="AS581" s="12"/>
      <c r="AT581" s="12"/>
      <c r="AU581" s="12"/>
      <c r="AV581" s="12"/>
      <c r="AW581" s="12"/>
      <c r="AX581" s="12"/>
      <c r="AY581" s="12"/>
      <c r="AZ581" s="12"/>
      <c r="BA581" s="12"/>
      <c r="BB581" s="12"/>
      <c r="BC581" s="12"/>
      <c r="BD581" s="12"/>
      <c r="BE581" s="13"/>
      <c r="BF581" s="13"/>
      <c r="BG581" s="14"/>
      <c r="BH581" s="14"/>
      <c r="BI581" s="13"/>
      <c r="BJ581" s="13"/>
      <c r="BK581" s="14"/>
      <c r="BL581" s="14"/>
    </row>
    <row r="582" s="3" customFormat="1" ht="12.75" customHeight="1" hidden="1">
      <c r="P582" s="10"/>
      <c r="Q582" s="11"/>
      <c r="R582" s="12"/>
      <c r="S582" s="13"/>
      <c r="T582" s="13"/>
      <c r="U582" s="13"/>
      <c r="V582" s="13"/>
      <c r="W582" s="13"/>
      <c r="X582" s="13"/>
      <c r="Y582" s="13"/>
      <c r="Z582" s="12"/>
      <c r="AA582" s="12"/>
      <c r="AB582" s="12"/>
      <c r="AC582" s="12"/>
      <c r="AD582" s="12"/>
      <c r="AE582" s="12"/>
      <c r="AF582" s="12"/>
      <c r="AG582" s="12"/>
      <c r="AH582" s="12"/>
      <c r="AI582" s="12"/>
      <c r="AJ582" s="12"/>
      <c r="AK582" s="12"/>
      <c r="AL582" s="12"/>
      <c r="AM582" s="12"/>
      <c r="AN582" s="12"/>
      <c r="AO582" s="12"/>
      <c r="AP582" s="12"/>
      <c r="AQ582" s="12"/>
      <c r="AR582" s="12"/>
      <c r="AS582" s="12"/>
      <c r="AT582" s="12"/>
      <c r="AU582" s="12"/>
      <c r="AV582" s="12"/>
      <c r="AW582" s="12"/>
      <c r="AX582" s="12"/>
      <c r="AY582" s="12"/>
      <c r="AZ582" s="12"/>
      <c r="BA582" s="12"/>
      <c r="BB582" s="12"/>
      <c r="BC582" s="12"/>
      <c r="BD582" s="12"/>
      <c r="BE582" s="13"/>
      <c r="BF582" s="13"/>
      <c r="BG582" s="14"/>
      <c r="BH582" s="14"/>
      <c r="BI582" s="13"/>
      <c r="BJ582" s="13"/>
      <c r="BK582" s="14"/>
      <c r="BL582" s="14"/>
    </row>
    <row r="583" s="3" customFormat="1" ht="12.75" customHeight="1" hidden="1">
      <c r="P583" s="10"/>
      <c r="Q583" s="11"/>
      <c r="R583" s="12"/>
      <c r="S583" s="13"/>
      <c r="T583" s="13"/>
      <c r="U583" s="13"/>
      <c r="V583" s="13"/>
      <c r="W583" s="13"/>
      <c r="X583" s="13"/>
      <c r="Y583" s="13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/>
      <c r="AJ583" s="12"/>
      <c r="AK583" s="12"/>
      <c r="AL583" s="12"/>
      <c r="AM583" s="12"/>
      <c r="AN583" s="12"/>
      <c r="AO583" s="12"/>
      <c r="AP583" s="12"/>
      <c r="AQ583" s="12"/>
      <c r="AR583" s="12"/>
      <c r="AS583" s="12"/>
      <c r="AT583" s="12"/>
      <c r="AU583" s="12"/>
      <c r="AV583" s="12"/>
      <c r="AW583" s="12"/>
      <c r="AX583" s="12"/>
      <c r="AY583" s="12"/>
      <c r="AZ583" s="12"/>
      <c r="BA583" s="12"/>
      <c r="BB583" s="12"/>
      <c r="BC583" s="12"/>
      <c r="BD583" s="12"/>
      <c r="BE583" s="13"/>
      <c r="BF583" s="13"/>
      <c r="BG583" s="14"/>
      <c r="BH583" s="14"/>
      <c r="BI583" s="13"/>
      <c r="BJ583" s="13"/>
      <c r="BK583" s="14"/>
      <c r="BL583" s="14"/>
    </row>
    <row r="584" s="3" customFormat="1" ht="12.75" customHeight="1" hidden="1">
      <c r="P584" s="10"/>
      <c r="Q584" s="11"/>
      <c r="R584" s="12"/>
      <c r="S584" s="13"/>
      <c r="T584" s="13"/>
      <c r="U584" s="13"/>
      <c r="V584" s="13"/>
      <c r="W584" s="13"/>
      <c r="X584" s="13"/>
      <c r="Y584" s="13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  <c r="AN584" s="12"/>
      <c r="AO584" s="12"/>
      <c r="AP584" s="12"/>
      <c r="AQ584" s="12"/>
      <c r="AR584" s="12"/>
      <c r="AS584" s="12"/>
      <c r="AT584" s="12"/>
      <c r="AU584" s="12"/>
      <c r="AV584" s="12"/>
      <c r="AW584" s="12"/>
      <c r="AX584" s="12"/>
      <c r="AY584" s="12"/>
      <c r="AZ584" s="12"/>
      <c r="BA584" s="12"/>
      <c r="BB584" s="12"/>
      <c r="BC584" s="12"/>
      <c r="BD584" s="12"/>
      <c r="BE584" s="13"/>
      <c r="BF584" s="13"/>
      <c r="BG584" s="14"/>
      <c r="BH584" s="14"/>
      <c r="BI584" s="13"/>
      <c r="BJ584" s="13"/>
      <c r="BK584" s="14"/>
      <c r="BL584" s="14"/>
    </row>
    <row r="585" s="3" customFormat="1" ht="12.75" customHeight="1" hidden="1">
      <c r="P585" s="10"/>
      <c r="Q585" s="11"/>
      <c r="R585" s="12"/>
      <c r="S585" s="13"/>
      <c r="T585" s="13"/>
      <c r="U585" s="13"/>
      <c r="V585" s="13"/>
      <c r="W585" s="13"/>
      <c r="X585" s="13"/>
      <c r="Y585" s="13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/>
      <c r="AJ585" s="12"/>
      <c r="AK585" s="12"/>
      <c r="AL585" s="12"/>
      <c r="AM585" s="12"/>
      <c r="AN585" s="12"/>
      <c r="AO585" s="12"/>
      <c r="AP585" s="12"/>
      <c r="AQ585" s="12"/>
      <c r="AR585" s="12"/>
      <c r="AS585" s="12"/>
      <c r="AT585" s="12"/>
      <c r="AU585" s="12"/>
      <c r="AV585" s="12"/>
      <c r="AW585" s="12"/>
      <c r="AX585" s="12"/>
      <c r="AY585" s="12"/>
      <c r="AZ585" s="12"/>
      <c r="BA585" s="12"/>
      <c r="BB585" s="12"/>
      <c r="BC585" s="12"/>
      <c r="BD585" s="12"/>
      <c r="BE585" s="13"/>
      <c r="BF585" s="13"/>
      <c r="BG585" s="14"/>
      <c r="BH585" s="14"/>
      <c r="BI585" s="13"/>
      <c r="BJ585" s="13"/>
      <c r="BK585" s="14"/>
      <c r="BL585" s="14"/>
    </row>
    <row r="586" s="3" customFormat="1" ht="12.75" customHeight="1" hidden="1">
      <c r="P586" s="10"/>
      <c r="Q586" s="11"/>
      <c r="R586" s="12"/>
      <c r="S586" s="13"/>
      <c r="T586" s="13"/>
      <c r="U586" s="13"/>
      <c r="V586" s="13"/>
      <c r="W586" s="13"/>
      <c r="X586" s="13"/>
      <c r="Y586" s="13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  <c r="AK586" s="12"/>
      <c r="AL586" s="12"/>
      <c r="AM586" s="12"/>
      <c r="AN586" s="12"/>
      <c r="AO586" s="12"/>
      <c r="AP586" s="12"/>
      <c r="AQ586" s="12"/>
      <c r="AR586" s="12"/>
      <c r="AS586" s="12"/>
      <c r="AT586" s="12"/>
      <c r="AU586" s="12"/>
      <c r="AV586" s="12"/>
      <c r="AW586" s="12"/>
      <c r="AX586" s="12"/>
      <c r="AY586" s="12"/>
      <c r="AZ586" s="12"/>
      <c r="BA586" s="12"/>
      <c r="BB586" s="12"/>
      <c r="BC586" s="12"/>
      <c r="BD586" s="12"/>
      <c r="BE586" s="13"/>
      <c r="BF586" s="13"/>
      <c r="BG586" s="14"/>
      <c r="BH586" s="14"/>
      <c r="BI586" s="13"/>
      <c r="BJ586" s="13"/>
      <c r="BK586" s="14"/>
      <c r="BL586" s="14"/>
    </row>
    <row r="587" s="3" customFormat="1" ht="12.75" customHeight="1" hidden="1">
      <c r="P587" s="10"/>
      <c r="Q587" s="11"/>
      <c r="R587" s="12"/>
      <c r="S587" s="13"/>
      <c r="T587" s="13"/>
      <c r="U587" s="13"/>
      <c r="V587" s="13"/>
      <c r="W587" s="13"/>
      <c r="X587" s="13"/>
      <c r="Y587" s="13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  <c r="AN587" s="12"/>
      <c r="AO587" s="12"/>
      <c r="AP587" s="12"/>
      <c r="AQ587" s="12"/>
      <c r="AR587" s="12"/>
      <c r="AS587" s="12"/>
      <c r="AT587" s="12"/>
      <c r="AU587" s="12"/>
      <c r="AV587" s="12"/>
      <c r="AW587" s="12"/>
      <c r="AX587" s="12"/>
      <c r="AY587" s="12"/>
      <c r="AZ587" s="12"/>
      <c r="BA587" s="12"/>
      <c r="BB587" s="12"/>
      <c r="BC587" s="12"/>
      <c r="BD587" s="12"/>
      <c r="BE587" s="13"/>
      <c r="BF587" s="13"/>
      <c r="BG587" s="14"/>
      <c r="BH587" s="14"/>
      <c r="BI587" s="13"/>
      <c r="BJ587" s="13"/>
      <c r="BK587" s="14"/>
      <c r="BL587" s="14"/>
    </row>
    <row r="588" s="3" customFormat="1" ht="12.75" customHeight="1" hidden="1">
      <c r="P588" s="10"/>
      <c r="Q588" s="11"/>
      <c r="R588" s="12"/>
      <c r="S588" s="13"/>
      <c r="T588" s="13"/>
      <c r="U588" s="13"/>
      <c r="V588" s="13"/>
      <c r="W588" s="13"/>
      <c r="X588" s="13"/>
      <c r="Y588" s="13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  <c r="AK588" s="12"/>
      <c r="AL588" s="12"/>
      <c r="AM588" s="12"/>
      <c r="AN588" s="12"/>
      <c r="AO588" s="12"/>
      <c r="AP588" s="12"/>
      <c r="AQ588" s="12"/>
      <c r="AR588" s="12"/>
      <c r="AS588" s="12"/>
      <c r="AT588" s="12"/>
      <c r="AU588" s="12"/>
      <c r="AV588" s="12"/>
      <c r="AW588" s="12"/>
      <c r="AX588" s="12"/>
      <c r="AY588" s="12"/>
      <c r="AZ588" s="12"/>
      <c r="BA588" s="12"/>
      <c r="BB588" s="12"/>
      <c r="BC588" s="12"/>
      <c r="BD588" s="12"/>
      <c r="BE588" s="13"/>
      <c r="BF588" s="13"/>
      <c r="BG588" s="14"/>
      <c r="BH588" s="14"/>
      <c r="BI588" s="13"/>
      <c r="BJ588" s="13"/>
      <c r="BK588" s="14"/>
      <c r="BL588" s="14"/>
    </row>
    <row r="589" s="3" customFormat="1" ht="12.75" customHeight="1" hidden="1">
      <c r="P589" s="10"/>
      <c r="Q589" s="11"/>
      <c r="R589" s="12"/>
      <c r="S589" s="13"/>
      <c r="T589" s="13"/>
      <c r="U589" s="13"/>
      <c r="V589" s="13"/>
      <c r="W589" s="13"/>
      <c r="X589" s="13"/>
      <c r="Y589" s="13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  <c r="AL589" s="12"/>
      <c r="AM589" s="12"/>
      <c r="AN589" s="12"/>
      <c r="AO589" s="12"/>
      <c r="AP589" s="12"/>
      <c r="AQ589" s="12"/>
      <c r="AR589" s="12"/>
      <c r="AS589" s="12"/>
      <c r="AT589" s="12"/>
      <c r="AU589" s="12"/>
      <c r="AV589" s="12"/>
      <c r="AW589" s="12"/>
      <c r="AX589" s="12"/>
      <c r="AY589" s="12"/>
      <c r="AZ589" s="12"/>
      <c r="BA589" s="12"/>
      <c r="BB589" s="12"/>
      <c r="BC589" s="12"/>
      <c r="BD589" s="12"/>
      <c r="BE589" s="13"/>
      <c r="BF589" s="13"/>
      <c r="BG589" s="14"/>
      <c r="BH589" s="14"/>
      <c r="BI589" s="13"/>
      <c r="BJ589" s="13"/>
      <c r="BK589" s="14"/>
      <c r="BL589" s="14"/>
    </row>
    <row r="590" s="3" customFormat="1" ht="12.75" customHeight="1" hidden="1">
      <c r="P590" s="10"/>
      <c r="Q590" s="11"/>
      <c r="R590" s="12"/>
      <c r="S590" s="13"/>
      <c r="T590" s="13"/>
      <c r="U590" s="13"/>
      <c r="V590" s="13"/>
      <c r="W590" s="13"/>
      <c r="X590" s="13"/>
      <c r="Y590" s="13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  <c r="AN590" s="12"/>
      <c r="AO590" s="12"/>
      <c r="AP590" s="12"/>
      <c r="AQ590" s="12"/>
      <c r="AR590" s="12"/>
      <c r="AS590" s="12"/>
      <c r="AT590" s="12"/>
      <c r="AU590" s="12"/>
      <c r="AV590" s="12"/>
      <c r="AW590" s="12"/>
      <c r="AX590" s="12"/>
      <c r="AY590" s="12"/>
      <c r="AZ590" s="12"/>
      <c r="BA590" s="12"/>
      <c r="BB590" s="12"/>
      <c r="BC590" s="12"/>
      <c r="BD590" s="12"/>
      <c r="BE590" s="13"/>
      <c r="BF590" s="13"/>
      <c r="BG590" s="14"/>
      <c r="BH590" s="14"/>
      <c r="BI590" s="13"/>
      <c r="BJ590" s="13"/>
      <c r="BK590" s="14"/>
      <c r="BL590" s="14"/>
    </row>
    <row r="591" s="3" customFormat="1" ht="12.75" customHeight="1" hidden="1">
      <c r="P591" s="10"/>
      <c r="Q591" s="11"/>
      <c r="R591" s="12"/>
      <c r="S591" s="13"/>
      <c r="T591" s="13"/>
      <c r="U591" s="13"/>
      <c r="V591" s="13"/>
      <c r="W591" s="13"/>
      <c r="X591" s="13"/>
      <c r="Y591" s="13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/>
      <c r="AJ591" s="12"/>
      <c r="AK591" s="12"/>
      <c r="AL591" s="12"/>
      <c r="AM591" s="12"/>
      <c r="AN591" s="12"/>
      <c r="AO591" s="12"/>
      <c r="AP591" s="12"/>
      <c r="AQ591" s="12"/>
      <c r="AR591" s="12"/>
      <c r="AS591" s="12"/>
      <c r="AT591" s="12"/>
      <c r="AU591" s="12"/>
      <c r="AV591" s="12"/>
      <c r="AW591" s="12"/>
      <c r="AX591" s="12"/>
      <c r="AY591" s="12"/>
      <c r="AZ591" s="12"/>
      <c r="BA591" s="12"/>
      <c r="BB591" s="12"/>
      <c r="BC591" s="12"/>
      <c r="BD591" s="12"/>
      <c r="BE591" s="13"/>
      <c r="BF591" s="13"/>
      <c r="BG591" s="14"/>
      <c r="BH591" s="14"/>
      <c r="BI591" s="13"/>
      <c r="BJ591" s="13"/>
      <c r="BK591" s="14"/>
      <c r="BL591" s="14"/>
    </row>
    <row r="592" s="3" customFormat="1" ht="12.75" customHeight="1" hidden="1">
      <c r="P592" s="10"/>
      <c r="Q592" s="11"/>
      <c r="R592" s="12"/>
      <c r="S592" s="13"/>
      <c r="T592" s="13"/>
      <c r="U592" s="13"/>
      <c r="V592" s="13"/>
      <c r="W592" s="13"/>
      <c r="X592" s="13"/>
      <c r="Y592" s="13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  <c r="AL592" s="12"/>
      <c r="AM592" s="12"/>
      <c r="AN592" s="12"/>
      <c r="AO592" s="12"/>
      <c r="AP592" s="12"/>
      <c r="AQ592" s="12"/>
      <c r="AR592" s="12"/>
      <c r="AS592" s="12"/>
      <c r="AT592" s="12"/>
      <c r="AU592" s="12"/>
      <c r="AV592" s="12"/>
      <c r="AW592" s="12"/>
      <c r="AX592" s="12"/>
      <c r="AY592" s="12"/>
      <c r="AZ592" s="12"/>
      <c r="BA592" s="12"/>
      <c r="BB592" s="12"/>
      <c r="BC592" s="12"/>
      <c r="BD592" s="12"/>
      <c r="BE592" s="13"/>
      <c r="BF592" s="13"/>
      <c r="BG592" s="14"/>
      <c r="BH592" s="14"/>
      <c r="BI592" s="13"/>
      <c r="BJ592" s="13"/>
      <c r="BK592" s="14"/>
      <c r="BL592" s="14"/>
    </row>
    <row r="593" s="3" customFormat="1" ht="12.75" customHeight="1" hidden="1">
      <c r="P593" s="10"/>
      <c r="Q593" s="11"/>
      <c r="R593" s="12"/>
      <c r="S593" s="13"/>
      <c r="T593" s="13"/>
      <c r="U593" s="13"/>
      <c r="V593" s="13"/>
      <c r="W593" s="13"/>
      <c r="X593" s="13"/>
      <c r="Y593" s="13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  <c r="AN593" s="12"/>
      <c r="AO593" s="12"/>
      <c r="AP593" s="12"/>
      <c r="AQ593" s="12"/>
      <c r="AR593" s="12"/>
      <c r="AS593" s="12"/>
      <c r="AT593" s="12"/>
      <c r="AU593" s="12"/>
      <c r="AV593" s="12"/>
      <c r="AW593" s="12"/>
      <c r="AX593" s="12"/>
      <c r="AY593" s="12"/>
      <c r="AZ593" s="12"/>
      <c r="BA593" s="12"/>
      <c r="BB593" s="12"/>
      <c r="BC593" s="12"/>
      <c r="BD593" s="12"/>
      <c r="BE593" s="13"/>
      <c r="BF593" s="13"/>
      <c r="BG593" s="14"/>
      <c r="BH593" s="14"/>
      <c r="BI593" s="13"/>
      <c r="BJ593" s="13"/>
      <c r="BK593" s="14"/>
      <c r="BL593" s="14"/>
    </row>
    <row r="594" s="3" customFormat="1" ht="12.75" customHeight="1" hidden="1">
      <c r="P594" s="10"/>
      <c r="Q594" s="11"/>
      <c r="R594" s="12"/>
      <c r="S594" s="13"/>
      <c r="T594" s="13"/>
      <c r="U594" s="13"/>
      <c r="V594" s="13"/>
      <c r="W594" s="13"/>
      <c r="X594" s="13"/>
      <c r="Y594" s="13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2"/>
      <c r="AO594" s="12"/>
      <c r="AP594" s="12"/>
      <c r="AQ594" s="12"/>
      <c r="AR594" s="12"/>
      <c r="AS594" s="12"/>
      <c r="AT594" s="12"/>
      <c r="AU594" s="12"/>
      <c r="AV594" s="12"/>
      <c r="AW594" s="12"/>
      <c r="AX594" s="12"/>
      <c r="AY594" s="12"/>
      <c r="AZ594" s="12"/>
      <c r="BA594" s="12"/>
      <c r="BB594" s="12"/>
      <c r="BC594" s="12"/>
      <c r="BD594" s="12"/>
      <c r="BE594" s="13"/>
      <c r="BF594" s="13"/>
      <c r="BG594" s="14"/>
      <c r="BH594" s="14"/>
      <c r="BI594" s="13"/>
      <c r="BJ594" s="13"/>
      <c r="BK594" s="14"/>
      <c r="BL594" s="14"/>
    </row>
    <row r="595" s="3" customFormat="1" ht="12.75" customHeight="1" hidden="1">
      <c r="P595" s="10"/>
      <c r="Q595" s="11"/>
      <c r="R595" s="12"/>
      <c r="S595" s="13"/>
      <c r="T595" s="13"/>
      <c r="U595" s="13"/>
      <c r="V595" s="13"/>
      <c r="W595" s="13"/>
      <c r="X595" s="13"/>
      <c r="Y595" s="13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  <c r="AL595" s="12"/>
      <c r="AM595" s="12"/>
      <c r="AN595" s="12"/>
      <c r="AO595" s="12"/>
      <c r="AP595" s="12"/>
      <c r="AQ595" s="12"/>
      <c r="AR595" s="12"/>
      <c r="AS595" s="12"/>
      <c r="AT595" s="12"/>
      <c r="AU595" s="12"/>
      <c r="AV595" s="12"/>
      <c r="AW595" s="12"/>
      <c r="AX595" s="12"/>
      <c r="AY595" s="12"/>
      <c r="AZ595" s="12"/>
      <c r="BA595" s="12"/>
      <c r="BB595" s="12"/>
      <c r="BC595" s="12"/>
      <c r="BD595" s="12"/>
      <c r="BE595" s="13"/>
      <c r="BF595" s="13"/>
      <c r="BG595" s="14"/>
      <c r="BH595" s="14"/>
      <c r="BI595" s="13"/>
      <c r="BJ595" s="13"/>
      <c r="BK595" s="14"/>
      <c r="BL595" s="14"/>
    </row>
    <row r="596" s="3" customFormat="1" ht="12.75" customHeight="1" hidden="1">
      <c r="P596" s="10"/>
      <c r="Q596" s="11"/>
      <c r="R596" s="12"/>
      <c r="S596" s="13"/>
      <c r="T596" s="13"/>
      <c r="U596" s="13"/>
      <c r="V596" s="13"/>
      <c r="W596" s="13"/>
      <c r="X596" s="13"/>
      <c r="Y596" s="13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  <c r="AN596" s="12"/>
      <c r="AO596" s="12"/>
      <c r="AP596" s="12"/>
      <c r="AQ596" s="12"/>
      <c r="AR596" s="12"/>
      <c r="AS596" s="12"/>
      <c r="AT596" s="12"/>
      <c r="AU596" s="12"/>
      <c r="AV596" s="12"/>
      <c r="AW596" s="12"/>
      <c r="AX596" s="12"/>
      <c r="AY596" s="12"/>
      <c r="AZ596" s="12"/>
      <c r="BA596" s="12"/>
      <c r="BB596" s="12"/>
      <c r="BC596" s="12"/>
      <c r="BD596" s="12"/>
      <c r="BE596" s="13"/>
      <c r="BF596" s="13"/>
      <c r="BG596" s="14"/>
      <c r="BH596" s="14"/>
      <c r="BI596" s="13"/>
      <c r="BJ596" s="13"/>
      <c r="BK596" s="14"/>
      <c r="BL596" s="14"/>
    </row>
    <row r="597" s="3" customFormat="1" ht="12.75" customHeight="1" hidden="1">
      <c r="P597" s="10"/>
      <c r="Q597" s="11"/>
      <c r="R597" s="12"/>
      <c r="S597" s="13"/>
      <c r="T597" s="13"/>
      <c r="U597" s="13"/>
      <c r="V597" s="13"/>
      <c r="W597" s="13"/>
      <c r="X597" s="13"/>
      <c r="Y597" s="13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  <c r="AK597" s="12"/>
      <c r="AL597" s="12"/>
      <c r="AM597" s="12"/>
      <c r="AN597" s="12"/>
      <c r="AO597" s="12"/>
      <c r="AP597" s="12"/>
      <c r="AQ597" s="12"/>
      <c r="AR597" s="12"/>
      <c r="AS597" s="12"/>
      <c r="AT597" s="12"/>
      <c r="AU597" s="12"/>
      <c r="AV597" s="12"/>
      <c r="AW597" s="12"/>
      <c r="AX597" s="12"/>
      <c r="AY597" s="12"/>
      <c r="AZ597" s="12"/>
      <c r="BA597" s="12"/>
      <c r="BB597" s="12"/>
      <c r="BC597" s="12"/>
      <c r="BD597" s="12"/>
      <c r="BE597" s="13"/>
      <c r="BF597" s="13"/>
      <c r="BG597" s="14"/>
      <c r="BH597" s="14"/>
      <c r="BI597" s="13"/>
      <c r="BJ597" s="13"/>
      <c r="BK597" s="14"/>
      <c r="BL597" s="14"/>
    </row>
    <row r="598" s="3" customFormat="1" ht="12.75" customHeight="1" hidden="1">
      <c r="P598" s="10"/>
      <c r="Q598" s="11"/>
      <c r="R598" s="12"/>
      <c r="S598" s="13"/>
      <c r="T598" s="13"/>
      <c r="U598" s="13"/>
      <c r="V598" s="13"/>
      <c r="W598" s="13"/>
      <c r="X598" s="13"/>
      <c r="Y598" s="13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  <c r="AQ598" s="12"/>
      <c r="AR598" s="12"/>
      <c r="AS598" s="12"/>
      <c r="AT598" s="12"/>
      <c r="AU598" s="12"/>
      <c r="AV598" s="12"/>
      <c r="AW598" s="12"/>
      <c r="AX598" s="12"/>
      <c r="AY598" s="12"/>
      <c r="AZ598" s="12"/>
      <c r="BA598" s="12"/>
      <c r="BB598" s="12"/>
      <c r="BC598" s="12"/>
      <c r="BD598" s="12"/>
      <c r="BE598" s="13"/>
      <c r="BF598" s="13"/>
      <c r="BG598" s="14"/>
      <c r="BH598" s="14"/>
      <c r="BI598" s="13"/>
      <c r="BJ598" s="13"/>
      <c r="BK598" s="14"/>
      <c r="BL598" s="14"/>
    </row>
    <row r="599" s="3" customFormat="1" ht="12.75" customHeight="1" hidden="1">
      <c r="P599" s="10"/>
      <c r="Q599" s="11"/>
      <c r="R599" s="12"/>
      <c r="S599" s="13"/>
      <c r="T599" s="13"/>
      <c r="U599" s="13"/>
      <c r="V599" s="13"/>
      <c r="W599" s="13"/>
      <c r="X599" s="13"/>
      <c r="Y599" s="13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  <c r="AN599" s="12"/>
      <c r="AO599" s="12"/>
      <c r="AP599" s="12"/>
      <c r="AQ599" s="12"/>
      <c r="AR599" s="12"/>
      <c r="AS599" s="12"/>
      <c r="AT599" s="12"/>
      <c r="AU599" s="12"/>
      <c r="AV599" s="12"/>
      <c r="AW599" s="12"/>
      <c r="AX599" s="12"/>
      <c r="AY599" s="12"/>
      <c r="AZ599" s="12"/>
      <c r="BA599" s="12"/>
      <c r="BB599" s="12"/>
      <c r="BC599" s="12"/>
      <c r="BD599" s="12"/>
      <c r="BE599" s="13"/>
      <c r="BF599" s="13"/>
      <c r="BG599" s="14"/>
      <c r="BH599" s="14"/>
      <c r="BI599" s="13"/>
      <c r="BJ599" s="13"/>
      <c r="BK599" s="14"/>
      <c r="BL599" s="14"/>
    </row>
    <row r="600" s="3" customFormat="1" ht="12.75" customHeight="1" hidden="1">
      <c r="P600" s="10"/>
      <c r="Q600" s="11"/>
      <c r="R600" s="12"/>
      <c r="S600" s="13"/>
      <c r="T600" s="13"/>
      <c r="U600" s="13"/>
      <c r="V600" s="13"/>
      <c r="W600" s="13"/>
      <c r="X600" s="13"/>
      <c r="Y600" s="13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2"/>
      <c r="AO600" s="12"/>
      <c r="AP600" s="12"/>
      <c r="AQ600" s="12"/>
      <c r="AR600" s="12"/>
      <c r="AS600" s="12"/>
      <c r="AT600" s="12"/>
      <c r="AU600" s="12"/>
      <c r="AV600" s="12"/>
      <c r="AW600" s="12"/>
      <c r="AX600" s="12"/>
      <c r="AY600" s="12"/>
      <c r="AZ600" s="12"/>
      <c r="BA600" s="12"/>
      <c r="BB600" s="12"/>
      <c r="BC600" s="12"/>
      <c r="BD600" s="12"/>
      <c r="BE600" s="13"/>
      <c r="BF600" s="13"/>
      <c r="BG600" s="14"/>
      <c r="BH600" s="14"/>
      <c r="BI600" s="13"/>
      <c r="BJ600" s="13"/>
      <c r="BK600" s="14"/>
      <c r="BL600" s="14"/>
    </row>
    <row r="601" s="3" customFormat="1" ht="12.75" customHeight="1" hidden="1">
      <c r="P601" s="10"/>
      <c r="Q601" s="11"/>
      <c r="R601" s="12"/>
      <c r="S601" s="13"/>
      <c r="T601" s="13"/>
      <c r="U601" s="13"/>
      <c r="V601" s="13"/>
      <c r="W601" s="13"/>
      <c r="X601" s="13"/>
      <c r="Y601" s="13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  <c r="AL601" s="12"/>
      <c r="AM601" s="12"/>
      <c r="AN601" s="12"/>
      <c r="AO601" s="12"/>
      <c r="AP601" s="12"/>
      <c r="AQ601" s="12"/>
      <c r="AR601" s="12"/>
      <c r="AS601" s="12"/>
      <c r="AT601" s="12"/>
      <c r="AU601" s="12"/>
      <c r="AV601" s="12"/>
      <c r="AW601" s="12"/>
      <c r="AX601" s="12"/>
      <c r="AY601" s="12"/>
      <c r="AZ601" s="12"/>
      <c r="BA601" s="12"/>
      <c r="BB601" s="12"/>
      <c r="BC601" s="12"/>
      <c r="BD601" s="12"/>
      <c r="BE601" s="13"/>
      <c r="BF601" s="13"/>
      <c r="BG601" s="14"/>
      <c r="BH601" s="14"/>
      <c r="BI601" s="13"/>
      <c r="BJ601" s="13"/>
      <c r="BK601" s="14"/>
      <c r="BL601" s="14"/>
    </row>
    <row r="602" s="3" customFormat="1" ht="12.75" customHeight="1" hidden="1">
      <c r="P602" s="10"/>
      <c r="Q602" s="11"/>
      <c r="R602" s="12"/>
      <c r="S602" s="13"/>
      <c r="T602" s="13"/>
      <c r="U602" s="13"/>
      <c r="V602" s="13"/>
      <c r="W602" s="13"/>
      <c r="X602" s="13"/>
      <c r="Y602" s="13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  <c r="AN602" s="12"/>
      <c r="AO602" s="12"/>
      <c r="AP602" s="12"/>
      <c r="AQ602" s="12"/>
      <c r="AR602" s="12"/>
      <c r="AS602" s="12"/>
      <c r="AT602" s="12"/>
      <c r="AU602" s="12"/>
      <c r="AV602" s="12"/>
      <c r="AW602" s="12"/>
      <c r="AX602" s="12"/>
      <c r="AY602" s="12"/>
      <c r="AZ602" s="12"/>
      <c r="BA602" s="12"/>
      <c r="BB602" s="12"/>
      <c r="BC602" s="12"/>
      <c r="BD602" s="12"/>
      <c r="BE602" s="13"/>
      <c r="BF602" s="13"/>
      <c r="BG602" s="14"/>
      <c r="BH602" s="14"/>
      <c r="BI602" s="13"/>
      <c r="BJ602" s="13"/>
      <c r="BK602" s="14"/>
      <c r="BL602" s="14"/>
    </row>
    <row r="603" s="3" customFormat="1" ht="12.75" customHeight="1" hidden="1">
      <c r="P603" s="10"/>
      <c r="Q603" s="11"/>
      <c r="R603" s="12"/>
      <c r="S603" s="13"/>
      <c r="T603" s="13"/>
      <c r="U603" s="13"/>
      <c r="V603" s="13"/>
      <c r="W603" s="13"/>
      <c r="X603" s="13"/>
      <c r="Y603" s="13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  <c r="AK603" s="12"/>
      <c r="AL603" s="12"/>
      <c r="AM603" s="12"/>
      <c r="AN603" s="12"/>
      <c r="AO603" s="12"/>
      <c r="AP603" s="12"/>
      <c r="AQ603" s="12"/>
      <c r="AR603" s="12"/>
      <c r="AS603" s="12"/>
      <c r="AT603" s="12"/>
      <c r="AU603" s="12"/>
      <c r="AV603" s="12"/>
      <c r="AW603" s="12"/>
      <c r="AX603" s="12"/>
      <c r="AY603" s="12"/>
      <c r="AZ603" s="12"/>
      <c r="BA603" s="12"/>
      <c r="BB603" s="12"/>
      <c r="BC603" s="12"/>
      <c r="BD603" s="12"/>
      <c r="BE603" s="13"/>
      <c r="BF603" s="13"/>
      <c r="BG603" s="14"/>
      <c r="BH603" s="14"/>
      <c r="BI603" s="13"/>
      <c r="BJ603" s="13"/>
      <c r="BK603" s="14"/>
      <c r="BL603" s="14"/>
    </row>
    <row r="604" s="3" customFormat="1" ht="12.75" customHeight="1" hidden="1">
      <c r="P604" s="10"/>
      <c r="Q604" s="11"/>
      <c r="R604" s="12"/>
      <c r="S604" s="13"/>
      <c r="T604" s="13"/>
      <c r="U604" s="13"/>
      <c r="V604" s="13"/>
      <c r="W604" s="13"/>
      <c r="X604" s="13"/>
      <c r="Y604" s="13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  <c r="AK604" s="12"/>
      <c r="AL604" s="12"/>
      <c r="AM604" s="12"/>
      <c r="AN604" s="12"/>
      <c r="AO604" s="12"/>
      <c r="AP604" s="12"/>
      <c r="AQ604" s="12"/>
      <c r="AR604" s="12"/>
      <c r="AS604" s="12"/>
      <c r="AT604" s="12"/>
      <c r="AU604" s="12"/>
      <c r="AV604" s="12"/>
      <c r="AW604" s="12"/>
      <c r="AX604" s="12"/>
      <c r="AY604" s="12"/>
      <c r="AZ604" s="12"/>
      <c r="BA604" s="12"/>
      <c r="BB604" s="12"/>
      <c r="BC604" s="12"/>
      <c r="BD604" s="12"/>
      <c r="BE604" s="13"/>
      <c r="BF604" s="13"/>
      <c r="BG604" s="14"/>
      <c r="BH604" s="14"/>
      <c r="BI604" s="13"/>
      <c r="BJ604" s="13"/>
      <c r="BK604" s="14"/>
      <c r="BL604" s="14"/>
    </row>
    <row r="605" s="3" customFormat="1" ht="12.75" customHeight="1" hidden="1">
      <c r="P605" s="10"/>
      <c r="Q605" s="11"/>
      <c r="R605" s="12"/>
      <c r="S605" s="13"/>
      <c r="T605" s="13"/>
      <c r="U605" s="13"/>
      <c r="V605" s="13"/>
      <c r="W605" s="13"/>
      <c r="X605" s="13"/>
      <c r="Y605" s="13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  <c r="AN605" s="12"/>
      <c r="AO605" s="12"/>
      <c r="AP605" s="12"/>
      <c r="AQ605" s="12"/>
      <c r="AR605" s="12"/>
      <c r="AS605" s="12"/>
      <c r="AT605" s="12"/>
      <c r="AU605" s="12"/>
      <c r="AV605" s="12"/>
      <c r="AW605" s="12"/>
      <c r="AX605" s="12"/>
      <c r="AY605" s="12"/>
      <c r="AZ605" s="12"/>
      <c r="BA605" s="12"/>
      <c r="BB605" s="12"/>
      <c r="BC605" s="12"/>
      <c r="BD605" s="12"/>
      <c r="BE605" s="13"/>
      <c r="BF605" s="13"/>
      <c r="BG605" s="14"/>
      <c r="BH605" s="14"/>
      <c r="BI605" s="13"/>
      <c r="BJ605" s="13"/>
      <c r="BK605" s="14"/>
      <c r="BL605" s="14"/>
    </row>
    <row r="606" s="3" customFormat="1" ht="12.75" customHeight="1" hidden="1">
      <c r="P606" s="10"/>
      <c r="Q606" s="11"/>
      <c r="R606" s="12"/>
      <c r="S606" s="13"/>
      <c r="T606" s="13"/>
      <c r="U606" s="13"/>
      <c r="V606" s="13"/>
      <c r="W606" s="13"/>
      <c r="X606" s="13"/>
      <c r="Y606" s="13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  <c r="AK606" s="12"/>
      <c r="AL606" s="12"/>
      <c r="AM606" s="12"/>
      <c r="AN606" s="12"/>
      <c r="AO606" s="12"/>
      <c r="AP606" s="12"/>
      <c r="AQ606" s="12"/>
      <c r="AR606" s="12"/>
      <c r="AS606" s="12"/>
      <c r="AT606" s="12"/>
      <c r="AU606" s="12"/>
      <c r="AV606" s="12"/>
      <c r="AW606" s="12"/>
      <c r="AX606" s="12"/>
      <c r="AY606" s="12"/>
      <c r="AZ606" s="12"/>
      <c r="BA606" s="12"/>
      <c r="BB606" s="12"/>
      <c r="BC606" s="12"/>
      <c r="BD606" s="12"/>
      <c r="BE606" s="13"/>
      <c r="BF606" s="13"/>
      <c r="BG606" s="14"/>
      <c r="BH606" s="14"/>
      <c r="BI606" s="13"/>
      <c r="BJ606" s="13"/>
      <c r="BK606" s="14"/>
      <c r="BL606" s="14"/>
    </row>
    <row r="607" s="3" customFormat="1" ht="12.75" customHeight="1" hidden="1">
      <c r="P607" s="10"/>
      <c r="Q607" s="11"/>
      <c r="R607" s="12"/>
      <c r="S607" s="13"/>
      <c r="T607" s="13"/>
      <c r="U607" s="13"/>
      <c r="V607" s="13"/>
      <c r="W607" s="13"/>
      <c r="X607" s="13"/>
      <c r="Y607" s="13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/>
      <c r="AJ607" s="12"/>
      <c r="AK607" s="12"/>
      <c r="AL607" s="12"/>
      <c r="AM607" s="12"/>
      <c r="AN607" s="12"/>
      <c r="AO607" s="12"/>
      <c r="AP607" s="12"/>
      <c r="AQ607" s="12"/>
      <c r="AR607" s="12"/>
      <c r="AS607" s="12"/>
      <c r="AT607" s="12"/>
      <c r="AU607" s="12"/>
      <c r="AV607" s="12"/>
      <c r="AW607" s="12"/>
      <c r="AX607" s="12"/>
      <c r="AY607" s="12"/>
      <c r="AZ607" s="12"/>
      <c r="BA607" s="12"/>
      <c r="BB607" s="12"/>
      <c r="BC607" s="12"/>
      <c r="BD607" s="12"/>
      <c r="BE607" s="13"/>
      <c r="BF607" s="13"/>
      <c r="BG607" s="14"/>
      <c r="BH607" s="14"/>
      <c r="BI607" s="13"/>
      <c r="BJ607" s="13"/>
      <c r="BK607" s="14"/>
      <c r="BL607" s="14"/>
    </row>
    <row r="608" s="3" customFormat="1" ht="12.75" customHeight="1" hidden="1">
      <c r="P608" s="10"/>
      <c r="Q608" s="11"/>
      <c r="R608" s="12"/>
      <c r="S608" s="13"/>
      <c r="T608" s="13"/>
      <c r="U608" s="13"/>
      <c r="V608" s="13"/>
      <c r="W608" s="13"/>
      <c r="X608" s="13"/>
      <c r="Y608" s="13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  <c r="AN608" s="12"/>
      <c r="AO608" s="12"/>
      <c r="AP608" s="12"/>
      <c r="AQ608" s="12"/>
      <c r="AR608" s="12"/>
      <c r="AS608" s="12"/>
      <c r="AT608" s="12"/>
      <c r="AU608" s="12"/>
      <c r="AV608" s="12"/>
      <c r="AW608" s="12"/>
      <c r="AX608" s="12"/>
      <c r="AY608" s="12"/>
      <c r="AZ608" s="12"/>
      <c r="BA608" s="12"/>
      <c r="BB608" s="12"/>
      <c r="BC608" s="12"/>
      <c r="BD608" s="12"/>
      <c r="BE608" s="13"/>
      <c r="BF608" s="13"/>
      <c r="BG608" s="14"/>
      <c r="BH608" s="14"/>
      <c r="BI608" s="13"/>
      <c r="BJ608" s="13"/>
      <c r="BK608" s="14"/>
      <c r="BL608" s="14"/>
    </row>
    <row r="609" s="3" customFormat="1" ht="12.75" customHeight="1" hidden="1">
      <c r="P609" s="10"/>
      <c r="Q609" s="11"/>
      <c r="R609" s="12"/>
      <c r="S609" s="13"/>
      <c r="T609" s="13"/>
      <c r="U609" s="13"/>
      <c r="V609" s="13"/>
      <c r="W609" s="13"/>
      <c r="X609" s="13"/>
      <c r="Y609" s="13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  <c r="AL609" s="12"/>
      <c r="AM609" s="12"/>
      <c r="AN609" s="12"/>
      <c r="AO609" s="12"/>
      <c r="AP609" s="12"/>
      <c r="AQ609" s="12"/>
      <c r="AR609" s="12"/>
      <c r="AS609" s="12"/>
      <c r="AT609" s="12"/>
      <c r="AU609" s="12"/>
      <c r="AV609" s="12"/>
      <c r="AW609" s="12"/>
      <c r="AX609" s="12"/>
      <c r="AY609" s="12"/>
      <c r="AZ609" s="12"/>
      <c r="BA609" s="12"/>
      <c r="BB609" s="12"/>
      <c r="BC609" s="12"/>
      <c r="BD609" s="12"/>
      <c r="BE609" s="13"/>
      <c r="BF609" s="13"/>
      <c r="BG609" s="14"/>
      <c r="BH609" s="14"/>
      <c r="BI609" s="13"/>
      <c r="BJ609" s="13"/>
      <c r="BK609" s="14"/>
      <c r="BL609" s="14"/>
    </row>
    <row r="610" s="3" customFormat="1" ht="12.75" customHeight="1" hidden="1">
      <c r="P610" s="10"/>
      <c r="Q610" s="11"/>
      <c r="R610" s="12"/>
      <c r="S610" s="13"/>
      <c r="T610" s="13"/>
      <c r="U610" s="13"/>
      <c r="V610" s="13"/>
      <c r="W610" s="13"/>
      <c r="X610" s="13"/>
      <c r="Y610" s="13"/>
      <c r="Z610" s="12"/>
      <c r="AA610" s="12"/>
      <c r="AB610" s="12"/>
      <c r="AC610" s="12"/>
      <c r="AD610" s="12"/>
      <c r="AE610" s="12"/>
      <c r="AF610" s="12"/>
      <c r="AG610" s="12"/>
      <c r="AH610" s="12"/>
      <c r="AI610" s="12"/>
      <c r="AJ610" s="12"/>
      <c r="AK610" s="12"/>
      <c r="AL610" s="12"/>
      <c r="AM610" s="12"/>
      <c r="AN610" s="12"/>
      <c r="AO610" s="12"/>
      <c r="AP610" s="12"/>
      <c r="AQ610" s="12"/>
      <c r="AR610" s="12"/>
      <c r="AS610" s="12"/>
      <c r="AT610" s="12"/>
      <c r="AU610" s="12"/>
      <c r="AV610" s="12"/>
      <c r="AW610" s="12"/>
      <c r="AX610" s="12"/>
      <c r="AY610" s="12"/>
      <c r="AZ610" s="12"/>
      <c r="BA610" s="12"/>
      <c r="BB610" s="12"/>
      <c r="BC610" s="12"/>
      <c r="BD610" s="12"/>
      <c r="BE610" s="13"/>
      <c r="BF610" s="13"/>
      <c r="BG610" s="14"/>
      <c r="BH610" s="14"/>
      <c r="BI610" s="13"/>
      <c r="BJ610" s="13"/>
      <c r="BK610" s="14"/>
      <c r="BL610" s="14"/>
    </row>
    <row r="611" s="3" customFormat="1" ht="12.75" customHeight="1" hidden="1">
      <c r="P611" s="10"/>
      <c r="Q611" s="11"/>
      <c r="R611" s="12"/>
      <c r="S611" s="13"/>
      <c r="T611" s="13"/>
      <c r="U611" s="13"/>
      <c r="V611" s="13"/>
      <c r="W611" s="13"/>
      <c r="X611" s="13"/>
      <c r="Y611" s="13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  <c r="AN611" s="12"/>
      <c r="AO611" s="12"/>
      <c r="AP611" s="12"/>
      <c r="AQ611" s="12"/>
      <c r="AR611" s="12"/>
      <c r="AS611" s="12"/>
      <c r="AT611" s="12"/>
      <c r="AU611" s="12"/>
      <c r="AV611" s="12"/>
      <c r="AW611" s="12"/>
      <c r="AX611" s="12"/>
      <c r="AY611" s="12"/>
      <c r="AZ611" s="12"/>
      <c r="BA611" s="12"/>
      <c r="BB611" s="12"/>
      <c r="BC611" s="12"/>
      <c r="BD611" s="12"/>
      <c r="BE611" s="13"/>
      <c r="BF611" s="13"/>
      <c r="BG611" s="14"/>
      <c r="BH611" s="14"/>
      <c r="BI611" s="13"/>
      <c r="BJ611" s="13"/>
      <c r="BK611" s="14"/>
      <c r="BL611" s="14"/>
    </row>
    <row r="612" s="3" customFormat="1" ht="12.75" customHeight="1" hidden="1">
      <c r="P612" s="10"/>
      <c r="Q612" s="11"/>
      <c r="R612" s="12"/>
      <c r="S612" s="13"/>
      <c r="T612" s="13"/>
      <c r="U612" s="13"/>
      <c r="V612" s="13"/>
      <c r="W612" s="13"/>
      <c r="X612" s="13"/>
      <c r="Y612" s="13"/>
      <c r="Z612" s="12"/>
      <c r="AA612" s="12"/>
      <c r="AB612" s="12"/>
      <c r="AC612" s="12"/>
      <c r="AD612" s="12"/>
      <c r="AE612" s="12"/>
      <c r="AF612" s="12"/>
      <c r="AG612" s="12"/>
      <c r="AH612" s="12"/>
      <c r="AI612" s="12"/>
      <c r="AJ612" s="12"/>
      <c r="AK612" s="12"/>
      <c r="AL612" s="12"/>
      <c r="AM612" s="12"/>
      <c r="AN612" s="12"/>
      <c r="AO612" s="12"/>
      <c r="AP612" s="12"/>
      <c r="AQ612" s="12"/>
      <c r="AR612" s="12"/>
      <c r="AS612" s="12"/>
      <c r="AT612" s="12"/>
      <c r="AU612" s="12"/>
      <c r="AV612" s="12"/>
      <c r="AW612" s="12"/>
      <c r="AX612" s="12"/>
      <c r="AY612" s="12"/>
      <c r="AZ612" s="12"/>
      <c r="BA612" s="12"/>
      <c r="BB612" s="12"/>
      <c r="BC612" s="12"/>
      <c r="BD612" s="12"/>
      <c r="BE612" s="13"/>
      <c r="BF612" s="13"/>
      <c r="BG612" s="14"/>
      <c r="BH612" s="14"/>
      <c r="BI612" s="13"/>
      <c r="BJ612" s="13"/>
      <c r="BK612" s="14"/>
      <c r="BL612" s="14"/>
    </row>
    <row r="613" s="3" customFormat="1" ht="12.75" customHeight="1" hidden="1">
      <c r="P613" s="10"/>
      <c r="Q613" s="11"/>
      <c r="R613" s="12"/>
      <c r="S613" s="13"/>
      <c r="T613" s="13"/>
      <c r="U613" s="13"/>
      <c r="V613" s="13"/>
      <c r="W613" s="13"/>
      <c r="X613" s="13"/>
      <c r="Y613" s="13"/>
      <c r="Z613" s="12"/>
      <c r="AA613" s="12"/>
      <c r="AB613" s="12"/>
      <c r="AC613" s="12"/>
      <c r="AD613" s="12"/>
      <c r="AE613" s="12"/>
      <c r="AF613" s="12"/>
      <c r="AG613" s="12"/>
      <c r="AH613" s="12"/>
      <c r="AI613" s="12"/>
      <c r="AJ613" s="12"/>
      <c r="AK613" s="12"/>
      <c r="AL613" s="12"/>
      <c r="AM613" s="12"/>
      <c r="AN613" s="12"/>
      <c r="AO613" s="12"/>
      <c r="AP613" s="12"/>
      <c r="AQ613" s="12"/>
      <c r="AR613" s="12"/>
      <c r="AS613" s="12"/>
      <c r="AT613" s="12"/>
      <c r="AU613" s="12"/>
      <c r="AV613" s="12"/>
      <c r="AW613" s="12"/>
      <c r="AX613" s="12"/>
      <c r="AY613" s="12"/>
      <c r="AZ613" s="12"/>
      <c r="BA613" s="12"/>
      <c r="BB613" s="12"/>
      <c r="BC613" s="12"/>
      <c r="BD613" s="12"/>
      <c r="BE613" s="13"/>
      <c r="BF613" s="13"/>
      <c r="BG613" s="14"/>
      <c r="BH613" s="14"/>
      <c r="BI613" s="13"/>
      <c r="BJ613" s="13"/>
      <c r="BK613" s="14"/>
      <c r="BL613" s="14"/>
    </row>
    <row r="614" s="3" customFormat="1" ht="12.75" customHeight="1" hidden="1">
      <c r="P614" s="10"/>
      <c r="Q614" s="11"/>
      <c r="R614" s="12"/>
      <c r="S614" s="13"/>
      <c r="T614" s="13"/>
      <c r="U614" s="13"/>
      <c r="V614" s="13"/>
      <c r="W614" s="13"/>
      <c r="X614" s="13"/>
      <c r="Y614" s="13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  <c r="AN614" s="12"/>
      <c r="AO614" s="12"/>
      <c r="AP614" s="12"/>
      <c r="AQ614" s="12"/>
      <c r="AR614" s="12"/>
      <c r="AS614" s="12"/>
      <c r="AT614" s="12"/>
      <c r="AU614" s="12"/>
      <c r="AV614" s="12"/>
      <c r="AW614" s="12"/>
      <c r="AX614" s="12"/>
      <c r="AY614" s="12"/>
      <c r="AZ614" s="12"/>
      <c r="BA614" s="12"/>
      <c r="BB614" s="12"/>
      <c r="BC614" s="12"/>
      <c r="BD614" s="12"/>
      <c r="BE614" s="13"/>
      <c r="BF614" s="13"/>
      <c r="BG614" s="14"/>
      <c r="BH614" s="14"/>
      <c r="BI614" s="13"/>
      <c r="BJ614" s="13"/>
      <c r="BK614" s="14"/>
      <c r="BL614" s="14"/>
    </row>
    <row r="615" s="3" customFormat="1" ht="12.75" customHeight="1" hidden="1">
      <c r="P615" s="10"/>
      <c r="Q615" s="11"/>
      <c r="R615" s="12"/>
      <c r="S615" s="13"/>
      <c r="T615" s="13"/>
      <c r="U615" s="13"/>
      <c r="V615" s="13"/>
      <c r="W615" s="13"/>
      <c r="X615" s="13"/>
      <c r="Y615" s="13"/>
      <c r="Z615" s="12"/>
      <c r="AA615" s="12"/>
      <c r="AB615" s="12"/>
      <c r="AC615" s="12"/>
      <c r="AD615" s="12"/>
      <c r="AE615" s="12"/>
      <c r="AF615" s="12"/>
      <c r="AG615" s="12"/>
      <c r="AH615" s="12"/>
      <c r="AI615" s="12"/>
      <c r="AJ615" s="12"/>
      <c r="AK615" s="12"/>
      <c r="AL615" s="12"/>
      <c r="AM615" s="12"/>
      <c r="AN615" s="12"/>
      <c r="AO615" s="12"/>
      <c r="AP615" s="12"/>
      <c r="AQ615" s="12"/>
      <c r="AR615" s="12"/>
      <c r="AS615" s="12"/>
      <c r="AT615" s="12"/>
      <c r="AU615" s="12"/>
      <c r="AV615" s="12"/>
      <c r="AW615" s="12"/>
      <c r="AX615" s="12"/>
      <c r="AY615" s="12"/>
      <c r="AZ615" s="12"/>
      <c r="BA615" s="12"/>
      <c r="BB615" s="12"/>
      <c r="BC615" s="12"/>
      <c r="BD615" s="12"/>
      <c r="BE615" s="13"/>
      <c r="BF615" s="13"/>
      <c r="BG615" s="14"/>
      <c r="BH615" s="14"/>
      <c r="BI615" s="13"/>
      <c r="BJ615" s="13"/>
      <c r="BK615" s="14"/>
      <c r="BL615" s="14"/>
    </row>
    <row r="616" s="3" customFormat="1" ht="12.75" customHeight="1" hidden="1">
      <c r="P616" s="10"/>
      <c r="Q616" s="11"/>
      <c r="R616" s="12"/>
      <c r="S616" s="13"/>
      <c r="T616" s="13"/>
      <c r="U616" s="13"/>
      <c r="V616" s="13"/>
      <c r="W616" s="13"/>
      <c r="X616" s="13"/>
      <c r="Y616" s="13"/>
      <c r="Z616" s="12"/>
      <c r="AA616" s="12"/>
      <c r="AB616" s="12"/>
      <c r="AC616" s="12"/>
      <c r="AD616" s="12"/>
      <c r="AE616" s="12"/>
      <c r="AF616" s="12"/>
      <c r="AG616" s="12"/>
      <c r="AH616" s="12"/>
      <c r="AI616" s="12"/>
      <c r="AJ616" s="12"/>
      <c r="AK616" s="12"/>
      <c r="AL616" s="12"/>
      <c r="AM616" s="12"/>
      <c r="AN616" s="12"/>
      <c r="AO616" s="12"/>
      <c r="AP616" s="12"/>
      <c r="AQ616" s="12"/>
      <c r="AR616" s="12"/>
      <c r="AS616" s="12"/>
      <c r="AT616" s="12"/>
      <c r="AU616" s="12"/>
      <c r="AV616" s="12"/>
      <c r="AW616" s="12"/>
      <c r="AX616" s="12"/>
      <c r="AY616" s="12"/>
      <c r="AZ616" s="12"/>
      <c r="BA616" s="12"/>
      <c r="BB616" s="12"/>
      <c r="BC616" s="12"/>
      <c r="BD616" s="12"/>
      <c r="BE616" s="13"/>
      <c r="BF616" s="13"/>
      <c r="BG616" s="14"/>
      <c r="BH616" s="14"/>
      <c r="BI616" s="13"/>
      <c r="BJ616" s="13"/>
      <c r="BK616" s="14"/>
      <c r="BL616" s="14"/>
    </row>
    <row r="617" s="3" customFormat="1" ht="12.75" customHeight="1" hidden="1">
      <c r="P617" s="10"/>
      <c r="Q617" s="11"/>
      <c r="R617" s="12"/>
      <c r="S617" s="13"/>
      <c r="T617" s="13"/>
      <c r="U617" s="13"/>
      <c r="V617" s="13"/>
      <c r="W617" s="13"/>
      <c r="X617" s="13"/>
      <c r="Y617" s="13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  <c r="AN617" s="12"/>
      <c r="AO617" s="12"/>
      <c r="AP617" s="12"/>
      <c r="AQ617" s="12"/>
      <c r="AR617" s="12"/>
      <c r="AS617" s="12"/>
      <c r="AT617" s="12"/>
      <c r="AU617" s="12"/>
      <c r="AV617" s="12"/>
      <c r="AW617" s="12"/>
      <c r="AX617" s="12"/>
      <c r="AY617" s="12"/>
      <c r="AZ617" s="12"/>
      <c r="BA617" s="12"/>
      <c r="BB617" s="12"/>
      <c r="BC617" s="12"/>
      <c r="BD617" s="12"/>
      <c r="BE617" s="13"/>
      <c r="BF617" s="13"/>
      <c r="BG617" s="14"/>
      <c r="BH617" s="14"/>
      <c r="BI617" s="13"/>
      <c r="BJ617" s="13"/>
      <c r="BK617" s="14"/>
      <c r="BL617" s="14"/>
    </row>
    <row r="618" s="3" customFormat="1" ht="12.75" customHeight="1" hidden="1">
      <c r="P618" s="10"/>
      <c r="Q618" s="11"/>
      <c r="R618" s="12"/>
      <c r="S618" s="13"/>
      <c r="T618" s="13"/>
      <c r="U618" s="13"/>
      <c r="V618" s="13"/>
      <c r="W618" s="13"/>
      <c r="X618" s="13"/>
      <c r="Y618" s="13"/>
      <c r="Z618" s="12"/>
      <c r="AA618" s="12"/>
      <c r="AB618" s="12"/>
      <c r="AC618" s="12"/>
      <c r="AD618" s="12"/>
      <c r="AE618" s="12"/>
      <c r="AF618" s="12"/>
      <c r="AG618" s="12"/>
      <c r="AH618" s="12"/>
      <c r="AI618" s="12"/>
      <c r="AJ618" s="12"/>
      <c r="AK618" s="12"/>
      <c r="AL618" s="12"/>
      <c r="AM618" s="12"/>
      <c r="AN618" s="12"/>
      <c r="AO618" s="12"/>
      <c r="AP618" s="12"/>
      <c r="AQ618" s="12"/>
      <c r="AR618" s="12"/>
      <c r="AS618" s="12"/>
      <c r="AT618" s="12"/>
      <c r="AU618" s="12"/>
      <c r="AV618" s="12"/>
      <c r="AW618" s="12"/>
      <c r="AX618" s="12"/>
      <c r="AY618" s="12"/>
      <c r="AZ618" s="12"/>
      <c r="BA618" s="12"/>
      <c r="BB618" s="12"/>
      <c r="BC618" s="12"/>
      <c r="BD618" s="12"/>
      <c r="BE618" s="13"/>
      <c r="BF618" s="13"/>
      <c r="BG618" s="14"/>
      <c r="BH618" s="14"/>
      <c r="BI618" s="13"/>
      <c r="BJ618" s="13"/>
      <c r="BK618" s="14"/>
      <c r="BL618" s="14"/>
    </row>
    <row r="619" s="3" customFormat="1" ht="12.75" customHeight="1" hidden="1">
      <c r="P619" s="10"/>
      <c r="Q619" s="11"/>
      <c r="R619" s="12"/>
      <c r="S619" s="13"/>
      <c r="T619" s="13"/>
      <c r="U619" s="13"/>
      <c r="V619" s="13"/>
      <c r="W619" s="13"/>
      <c r="X619" s="13"/>
      <c r="Y619" s="13"/>
      <c r="Z619" s="12"/>
      <c r="AA619" s="12"/>
      <c r="AB619" s="12"/>
      <c r="AC619" s="12"/>
      <c r="AD619" s="12"/>
      <c r="AE619" s="12"/>
      <c r="AF619" s="12"/>
      <c r="AG619" s="12"/>
      <c r="AH619" s="12"/>
      <c r="AI619" s="12"/>
      <c r="AJ619" s="12"/>
      <c r="AK619" s="12"/>
      <c r="AL619" s="12"/>
      <c r="AM619" s="12"/>
      <c r="AN619" s="12"/>
      <c r="AO619" s="12"/>
      <c r="AP619" s="12"/>
      <c r="AQ619" s="12"/>
      <c r="AR619" s="12"/>
      <c r="AS619" s="12"/>
      <c r="AT619" s="12"/>
      <c r="AU619" s="12"/>
      <c r="AV619" s="12"/>
      <c r="AW619" s="12"/>
      <c r="AX619" s="12"/>
      <c r="AY619" s="12"/>
      <c r="AZ619" s="12"/>
      <c r="BA619" s="12"/>
      <c r="BB619" s="12"/>
      <c r="BC619" s="12"/>
      <c r="BD619" s="12"/>
      <c r="BE619" s="13"/>
      <c r="BF619" s="13"/>
      <c r="BG619" s="14"/>
      <c r="BH619" s="14"/>
      <c r="BI619" s="13"/>
      <c r="BJ619" s="13"/>
      <c r="BK619" s="14"/>
      <c r="BL619" s="14"/>
    </row>
    <row r="620" s="3" customFormat="1" ht="12.75" customHeight="1" hidden="1">
      <c r="P620" s="10"/>
      <c r="Q620" s="11"/>
      <c r="R620" s="12"/>
      <c r="S620" s="13"/>
      <c r="T620" s="13"/>
      <c r="U620" s="13"/>
      <c r="V620" s="13"/>
      <c r="W620" s="13"/>
      <c r="X620" s="13"/>
      <c r="Y620" s="13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  <c r="AN620" s="12"/>
      <c r="AO620" s="12"/>
      <c r="AP620" s="12"/>
      <c r="AQ620" s="12"/>
      <c r="AR620" s="12"/>
      <c r="AS620" s="12"/>
      <c r="AT620" s="12"/>
      <c r="AU620" s="12"/>
      <c r="AV620" s="12"/>
      <c r="AW620" s="12"/>
      <c r="AX620" s="12"/>
      <c r="AY620" s="12"/>
      <c r="AZ620" s="12"/>
      <c r="BA620" s="12"/>
      <c r="BB620" s="12"/>
      <c r="BC620" s="12"/>
      <c r="BD620" s="12"/>
      <c r="BE620" s="13"/>
      <c r="BF620" s="13"/>
      <c r="BG620" s="14"/>
      <c r="BH620" s="14"/>
      <c r="BI620" s="13"/>
      <c r="BJ620" s="13"/>
      <c r="BK620" s="14"/>
      <c r="BL620" s="14"/>
    </row>
    <row r="621" s="3" customFormat="1" ht="12.75" customHeight="1" hidden="1">
      <c r="P621" s="10"/>
      <c r="Q621" s="11"/>
      <c r="R621" s="12"/>
      <c r="S621" s="13"/>
      <c r="T621" s="13"/>
      <c r="U621" s="13"/>
      <c r="V621" s="13"/>
      <c r="W621" s="13"/>
      <c r="X621" s="13"/>
      <c r="Y621" s="13"/>
      <c r="Z621" s="12"/>
      <c r="AA621" s="12"/>
      <c r="AB621" s="12"/>
      <c r="AC621" s="12"/>
      <c r="AD621" s="12"/>
      <c r="AE621" s="12"/>
      <c r="AF621" s="12"/>
      <c r="AG621" s="12"/>
      <c r="AH621" s="12"/>
      <c r="AI621" s="12"/>
      <c r="AJ621" s="12"/>
      <c r="AK621" s="12"/>
      <c r="AL621" s="12"/>
      <c r="AM621" s="12"/>
      <c r="AN621" s="12"/>
      <c r="AO621" s="12"/>
      <c r="AP621" s="12"/>
      <c r="AQ621" s="12"/>
      <c r="AR621" s="12"/>
      <c r="AS621" s="12"/>
      <c r="AT621" s="12"/>
      <c r="AU621" s="12"/>
      <c r="AV621" s="12"/>
      <c r="AW621" s="12"/>
      <c r="AX621" s="12"/>
      <c r="AY621" s="12"/>
      <c r="AZ621" s="12"/>
      <c r="BA621" s="12"/>
      <c r="BB621" s="12"/>
      <c r="BC621" s="12"/>
      <c r="BD621" s="12"/>
      <c r="BE621" s="13"/>
      <c r="BF621" s="13"/>
      <c r="BG621" s="14"/>
      <c r="BH621" s="14"/>
      <c r="BI621" s="13"/>
      <c r="BJ621" s="13"/>
      <c r="BK621" s="14"/>
      <c r="BL621" s="14"/>
    </row>
    <row r="622" s="3" customFormat="1" ht="12.75" customHeight="1" hidden="1">
      <c r="P622" s="10"/>
      <c r="Q622" s="11"/>
      <c r="R622" s="12"/>
      <c r="S622" s="13"/>
      <c r="T622" s="13"/>
      <c r="U622" s="13"/>
      <c r="V622" s="13"/>
      <c r="W622" s="13"/>
      <c r="X622" s="13"/>
      <c r="Y622" s="13"/>
      <c r="Z622" s="12"/>
      <c r="AA622" s="12"/>
      <c r="AB622" s="12"/>
      <c r="AC622" s="12"/>
      <c r="AD622" s="12"/>
      <c r="AE622" s="12"/>
      <c r="AF622" s="12"/>
      <c r="AG622" s="12"/>
      <c r="AH622" s="12"/>
      <c r="AI622" s="12"/>
      <c r="AJ622" s="12"/>
      <c r="AK622" s="12"/>
      <c r="AL622" s="12"/>
      <c r="AM622" s="12"/>
      <c r="AN622" s="12"/>
      <c r="AO622" s="12"/>
      <c r="AP622" s="12"/>
      <c r="AQ622" s="12"/>
      <c r="AR622" s="12"/>
      <c r="AS622" s="12"/>
      <c r="AT622" s="12"/>
      <c r="AU622" s="12"/>
      <c r="AV622" s="12"/>
      <c r="AW622" s="12"/>
      <c r="AX622" s="12"/>
      <c r="AY622" s="12"/>
      <c r="AZ622" s="12"/>
      <c r="BA622" s="12"/>
      <c r="BB622" s="12"/>
      <c r="BC622" s="12"/>
      <c r="BD622" s="12"/>
      <c r="BE622" s="13"/>
      <c r="BF622" s="13"/>
      <c r="BG622" s="14"/>
      <c r="BH622" s="14"/>
      <c r="BI622" s="13"/>
      <c r="BJ622" s="13"/>
      <c r="BK622" s="14"/>
      <c r="BL622" s="14"/>
    </row>
    <row r="623" s="3" customFormat="1" ht="12.75" customHeight="1" hidden="1">
      <c r="P623" s="10"/>
      <c r="Q623" s="11"/>
      <c r="R623" s="12"/>
      <c r="S623" s="13"/>
      <c r="T623" s="13"/>
      <c r="U623" s="13"/>
      <c r="V623" s="13"/>
      <c r="W623" s="13"/>
      <c r="X623" s="13"/>
      <c r="Y623" s="13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  <c r="AL623" s="12"/>
      <c r="AM623" s="12"/>
      <c r="AN623" s="12"/>
      <c r="AO623" s="12"/>
      <c r="AP623" s="12"/>
      <c r="AQ623" s="12"/>
      <c r="AR623" s="12"/>
      <c r="AS623" s="12"/>
      <c r="AT623" s="12"/>
      <c r="AU623" s="12"/>
      <c r="AV623" s="12"/>
      <c r="AW623" s="12"/>
      <c r="AX623" s="12"/>
      <c r="AY623" s="12"/>
      <c r="AZ623" s="12"/>
      <c r="BA623" s="12"/>
      <c r="BB623" s="12"/>
      <c r="BC623" s="12"/>
      <c r="BD623" s="12"/>
      <c r="BE623" s="13"/>
      <c r="BF623" s="13"/>
      <c r="BG623" s="14"/>
      <c r="BH623" s="14"/>
      <c r="BI623" s="13"/>
      <c r="BJ623" s="13"/>
      <c r="BK623" s="14"/>
      <c r="BL623" s="14"/>
    </row>
    <row r="624" s="3" customFormat="1" ht="12.75" customHeight="1" hidden="1">
      <c r="P624" s="10"/>
      <c r="Q624" s="11"/>
      <c r="R624" s="12"/>
      <c r="S624" s="13"/>
      <c r="T624" s="13"/>
      <c r="U624" s="13"/>
      <c r="V624" s="13"/>
      <c r="W624" s="13"/>
      <c r="X624" s="13"/>
      <c r="Y624" s="13"/>
      <c r="Z624" s="12"/>
      <c r="AA624" s="12"/>
      <c r="AB624" s="12"/>
      <c r="AC624" s="12"/>
      <c r="AD624" s="12"/>
      <c r="AE624" s="12"/>
      <c r="AF624" s="12"/>
      <c r="AG624" s="12"/>
      <c r="AH624" s="12"/>
      <c r="AI624" s="12"/>
      <c r="AJ624" s="12"/>
      <c r="AK624" s="12"/>
      <c r="AL624" s="12"/>
      <c r="AM624" s="12"/>
      <c r="AN624" s="12"/>
      <c r="AO624" s="12"/>
      <c r="AP624" s="12"/>
      <c r="AQ624" s="12"/>
      <c r="AR624" s="12"/>
      <c r="AS624" s="12"/>
      <c r="AT624" s="12"/>
      <c r="AU624" s="12"/>
      <c r="AV624" s="12"/>
      <c r="AW624" s="12"/>
      <c r="AX624" s="12"/>
      <c r="AY624" s="12"/>
      <c r="AZ624" s="12"/>
      <c r="BA624" s="12"/>
      <c r="BB624" s="12"/>
      <c r="BC624" s="12"/>
      <c r="BD624" s="12"/>
      <c r="BE624" s="13"/>
      <c r="BF624" s="13"/>
      <c r="BG624" s="14"/>
      <c r="BH624" s="14"/>
      <c r="BI624" s="13"/>
      <c r="BJ624" s="13"/>
      <c r="BK624" s="14"/>
      <c r="BL624" s="14"/>
    </row>
    <row r="625" s="3" customFormat="1" ht="12.75" customHeight="1" hidden="1">
      <c r="P625" s="10"/>
      <c r="Q625" s="11"/>
      <c r="R625" s="12"/>
      <c r="S625" s="13"/>
      <c r="T625" s="13"/>
      <c r="U625" s="13"/>
      <c r="V625" s="13"/>
      <c r="W625" s="13"/>
      <c r="X625" s="13"/>
      <c r="Y625" s="13"/>
      <c r="Z625" s="12"/>
      <c r="AA625" s="12"/>
      <c r="AB625" s="12"/>
      <c r="AC625" s="12"/>
      <c r="AD625" s="12"/>
      <c r="AE625" s="12"/>
      <c r="AF625" s="12"/>
      <c r="AG625" s="12"/>
      <c r="AH625" s="12"/>
      <c r="AI625" s="12"/>
      <c r="AJ625" s="12"/>
      <c r="AK625" s="12"/>
      <c r="AL625" s="12"/>
      <c r="AM625" s="12"/>
      <c r="AN625" s="12"/>
      <c r="AO625" s="12"/>
      <c r="AP625" s="12"/>
      <c r="AQ625" s="12"/>
      <c r="AR625" s="12"/>
      <c r="AS625" s="12"/>
      <c r="AT625" s="12"/>
      <c r="AU625" s="12"/>
      <c r="AV625" s="12"/>
      <c r="AW625" s="12"/>
      <c r="AX625" s="12"/>
      <c r="AY625" s="12"/>
      <c r="AZ625" s="12"/>
      <c r="BA625" s="12"/>
      <c r="BB625" s="12"/>
      <c r="BC625" s="12"/>
      <c r="BD625" s="12"/>
      <c r="BE625" s="13"/>
      <c r="BF625" s="13"/>
      <c r="BG625" s="14"/>
      <c r="BH625" s="14"/>
      <c r="BI625" s="13"/>
      <c r="BJ625" s="13"/>
      <c r="BK625" s="14"/>
      <c r="BL625" s="14"/>
    </row>
    <row r="626" s="3" customFormat="1" ht="12.75" customHeight="1" hidden="1">
      <c r="P626" s="10"/>
      <c r="Q626" s="11"/>
      <c r="R626" s="12"/>
      <c r="S626" s="13"/>
      <c r="T626" s="13"/>
      <c r="U626" s="13"/>
      <c r="V626" s="13"/>
      <c r="W626" s="13"/>
      <c r="X626" s="13"/>
      <c r="Y626" s="13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  <c r="AK626" s="12"/>
      <c r="AL626" s="12"/>
      <c r="AM626" s="12"/>
      <c r="AN626" s="12"/>
      <c r="AO626" s="12"/>
      <c r="AP626" s="12"/>
      <c r="AQ626" s="12"/>
      <c r="AR626" s="12"/>
      <c r="AS626" s="12"/>
      <c r="AT626" s="12"/>
      <c r="AU626" s="12"/>
      <c r="AV626" s="12"/>
      <c r="AW626" s="12"/>
      <c r="AX626" s="12"/>
      <c r="AY626" s="12"/>
      <c r="AZ626" s="12"/>
      <c r="BA626" s="12"/>
      <c r="BB626" s="12"/>
      <c r="BC626" s="12"/>
      <c r="BD626" s="12"/>
      <c r="BE626" s="13"/>
      <c r="BF626" s="13"/>
      <c r="BG626" s="14"/>
      <c r="BH626" s="14"/>
      <c r="BI626" s="13"/>
      <c r="BJ626" s="13"/>
      <c r="BK626" s="14"/>
      <c r="BL626" s="14"/>
    </row>
    <row r="627" s="3" customFormat="1" ht="12.75" customHeight="1" hidden="1">
      <c r="P627" s="10"/>
      <c r="Q627" s="11"/>
      <c r="R627" s="12"/>
      <c r="S627" s="13"/>
      <c r="T627" s="13"/>
      <c r="U627" s="13"/>
      <c r="V627" s="13"/>
      <c r="W627" s="13"/>
      <c r="X627" s="13"/>
      <c r="Y627" s="13"/>
      <c r="Z627" s="12"/>
      <c r="AA627" s="12"/>
      <c r="AB627" s="12"/>
      <c r="AC627" s="12"/>
      <c r="AD627" s="12"/>
      <c r="AE627" s="12"/>
      <c r="AF627" s="12"/>
      <c r="AG627" s="12"/>
      <c r="AH627" s="12"/>
      <c r="AI627" s="12"/>
      <c r="AJ627" s="12"/>
      <c r="AK627" s="12"/>
      <c r="AL627" s="12"/>
      <c r="AM627" s="12"/>
      <c r="AN627" s="12"/>
      <c r="AO627" s="12"/>
      <c r="AP627" s="12"/>
      <c r="AQ627" s="12"/>
      <c r="AR627" s="12"/>
      <c r="AS627" s="12"/>
      <c r="AT627" s="12"/>
      <c r="AU627" s="12"/>
      <c r="AV627" s="12"/>
      <c r="AW627" s="12"/>
      <c r="AX627" s="12"/>
      <c r="AY627" s="12"/>
      <c r="AZ627" s="12"/>
      <c r="BA627" s="12"/>
      <c r="BB627" s="12"/>
      <c r="BC627" s="12"/>
      <c r="BD627" s="12"/>
      <c r="BE627" s="13"/>
      <c r="BF627" s="13"/>
      <c r="BG627" s="14"/>
      <c r="BH627" s="14"/>
      <c r="BI627" s="13"/>
      <c r="BJ627" s="13"/>
      <c r="BK627" s="14"/>
      <c r="BL627" s="14"/>
    </row>
    <row r="628" s="3" customFormat="1" ht="12.75" customHeight="1" hidden="1">
      <c r="P628" s="10"/>
      <c r="Q628" s="11"/>
      <c r="R628" s="12"/>
      <c r="S628" s="13"/>
      <c r="T628" s="13"/>
      <c r="U628" s="13"/>
      <c r="V628" s="13"/>
      <c r="W628" s="13"/>
      <c r="X628" s="13"/>
      <c r="Y628" s="13"/>
      <c r="Z628" s="12"/>
      <c r="AA628" s="12"/>
      <c r="AB628" s="12"/>
      <c r="AC628" s="12"/>
      <c r="AD628" s="12"/>
      <c r="AE628" s="12"/>
      <c r="AF628" s="12"/>
      <c r="AG628" s="12"/>
      <c r="AH628" s="12"/>
      <c r="AI628" s="12"/>
      <c r="AJ628" s="12"/>
      <c r="AK628" s="12"/>
      <c r="AL628" s="12"/>
      <c r="AM628" s="12"/>
      <c r="AN628" s="12"/>
      <c r="AO628" s="12"/>
      <c r="AP628" s="12"/>
      <c r="AQ628" s="12"/>
      <c r="AR628" s="12"/>
      <c r="AS628" s="12"/>
      <c r="AT628" s="12"/>
      <c r="AU628" s="12"/>
      <c r="AV628" s="12"/>
      <c r="AW628" s="12"/>
      <c r="AX628" s="12"/>
      <c r="AY628" s="12"/>
      <c r="AZ628" s="12"/>
      <c r="BA628" s="12"/>
      <c r="BB628" s="12"/>
      <c r="BC628" s="12"/>
      <c r="BD628" s="12"/>
      <c r="BE628" s="13"/>
      <c r="BF628" s="13"/>
      <c r="BG628" s="14"/>
      <c r="BH628" s="14"/>
      <c r="BI628" s="13"/>
      <c r="BJ628" s="13"/>
      <c r="BK628" s="14"/>
      <c r="BL628" s="14"/>
    </row>
    <row r="629" s="3" customFormat="1" ht="12.75" customHeight="1" hidden="1">
      <c r="P629" s="10"/>
      <c r="Q629" s="11"/>
      <c r="R629" s="12"/>
      <c r="S629" s="13"/>
      <c r="T629" s="13"/>
      <c r="U629" s="13"/>
      <c r="V629" s="13"/>
      <c r="W629" s="13"/>
      <c r="X629" s="13"/>
      <c r="Y629" s="13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  <c r="AK629" s="12"/>
      <c r="AL629" s="12"/>
      <c r="AM629" s="12"/>
      <c r="AN629" s="12"/>
      <c r="AO629" s="12"/>
      <c r="AP629" s="12"/>
      <c r="AQ629" s="12"/>
      <c r="AR629" s="12"/>
      <c r="AS629" s="12"/>
      <c r="AT629" s="12"/>
      <c r="AU629" s="12"/>
      <c r="AV629" s="12"/>
      <c r="AW629" s="12"/>
      <c r="AX629" s="12"/>
      <c r="AY629" s="12"/>
      <c r="AZ629" s="12"/>
      <c r="BA629" s="12"/>
      <c r="BB629" s="12"/>
      <c r="BC629" s="12"/>
      <c r="BD629" s="12"/>
      <c r="BE629" s="13"/>
      <c r="BF629" s="13"/>
      <c r="BG629" s="14"/>
      <c r="BH629" s="14"/>
      <c r="BI629" s="13"/>
      <c r="BJ629" s="13"/>
      <c r="BK629" s="14"/>
      <c r="BL629" s="14"/>
    </row>
    <row r="630" s="3" customFormat="1" ht="12.75" customHeight="1" hidden="1">
      <c r="P630" s="10"/>
      <c r="Q630" s="11"/>
      <c r="R630" s="12"/>
      <c r="S630" s="13"/>
      <c r="T630" s="13"/>
      <c r="U630" s="13"/>
      <c r="V630" s="13"/>
      <c r="W630" s="13"/>
      <c r="X630" s="13"/>
      <c r="Y630" s="13"/>
      <c r="Z630" s="12"/>
      <c r="AA630" s="12"/>
      <c r="AB630" s="12"/>
      <c r="AC630" s="12"/>
      <c r="AD630" s="12"/>
      <c r="AE630" s="12"/>
      <c r="AF630" s="12"/>
      <c r="AG630" s="12"/>
      <c r="AH630" s="12"/>
      <c r="AI630" s="12"/>
      <c r="AJ630" s="12"/>
      <c r="AK630" s="12"/>
      <c r="AL630" s="12"/>
      <c r="AM630" s="12"/>
      <c r="AN630" s="12"/>
      <c r="AO630" s="12"/>
      <c r="AP630" s="12"/>
      <c r="AQ630" s="12"/>
      <c r="AR630" s="12"/>
      <c r="AS630" s="12"/>
      <c r="AT630" s="12"/>
      <c r="AU630" s="12"/>
      <c r="AV630" s="12"/>
      <c r="AW630" s="12"/>
      <c r="AX630" s="12"/>
      <c r="AY630" s="12"/>
      <c r="AZ630" s="12"/>
      <c r="BA630" s="12"/>
      <c r="BB630" s="12"/>
      <c r="BC630" s="12"/>
      <c r="BD630" s="12"/>
      <c r="BE630" s="13"/>
      <c r="BF630" s="13"/>
      <c r="BG630" s="14"/>
      <c r="BH630" s="14"/>
      <c r="BI630" s="13"/>
      <c r="BJ630" s="13"/>
      <c r="BK630" s="14"/>
      <c r="BL630" s="14"/>
    </row>
    <row r="631" s="3" customFormat="1" ht="12.75" customHeight="1" hidden="1">
      <c r="P631" s="10"/>
      <c r="Q631" s="11"/>
      <c r="R631" s="12"/>
      <c r="S631" s="13"/>
      <c r="T631" s="13"/>
      <c r="U631" s="13"/>
      <c r="V631" s="13"/>
      <c r="W631" s="13"/>
      <c r="X631" s="13"/>
      <c r="Y631" s="13"/>
      <c r="Z631" s="12"/>
      <c r="AA631" s="12"/>
      <c r="AB631" s="12"/>
      <c r="AC631" s="12"/>
      <c r="AD631" s="12"/>
      <c r="AE631" s="12"/>
      <c r="AF631" s="12"/>
      <c r="AG631" s="12"/>
      <c r="AH631" s="12"/>
      <c r="AI631" s="12"/>
      <c r="AJ631" s="12"/>
      <c r="AK631" s="12"/>
      <c r="AL631" s="12"/>
      <c r="AM631" s="12"/>
      <c r="AN631" s="12"/>
      <c r="AO631" s="12"/>
      <c r="AP631" s="12"/>
      <c r="AQ631" s="12"/>
      <c r="AR631" s="12"/>
      <c r="AS631" s="12"/>
      <c r="AT631" s="12"/>
      <c r="AU631" s="12"/>
      <c r="AV631" s="12"/>
      <c r="AW631" s="12"/>
      <c r="AX631" s="12"/>
      <c r="AY631" s="12"/>
      <c r="AZ631" s="12"/>
      <c r="BA631" s="12"/>
      <c r="BB631" s="12"/>
      <c r="BC631" s="12"/>
      <c r="BD631" s="12"/>
      <c r="BE631" s="13"/>
      <c r="BF631" s="13"/>
      <c r="BG631" s="14"/>
      <c r="BH631" s="14"/>
      <c r="BI631" s="13"/>
      <c r="BJ631" s="13"/>
      <c r="BK631" s="14"/>
      <c r="BL631" s="14"/>
    </row>
    <row r="632" s="3" customFormat="1" ht="12.75" customHeight="1" hidden="1">
      <c r="P632" s="10"/>
      <c r="Q632" s="11"/>
      <c r="R632" s="12"/>
      <c r="S632" s="13"/>
      <c r="T632" s="13"/>
      <c r="U632" s="13"/>
      <c r="V632" s="13"/>
      <c r="W632" s="13"/>
      <c r="X632" s="13"/>
      <c r="Y632" s="13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  <c r="AK632" s="12"/>
      <c r="AL632" s="12"/>
      <c r="AM632" s="12"/>
      <c r="AN632" s="12"/>
      <c r="AO632" s="12"/>
      <c r="AP632" s="12"/>
      <c r="AQ632" s="12"/>
      <c r="AR632" s="12"/>
      <c r="AS632" s="12"/>
      <c r="AT632" s="12"/>
      <c r="AU632" s="12"/>
      <c r="AV632" s="12"/>
      <c r="AW632" s="12"/>
      <c r="AX632" s="12"/>
      <c r="AY632" s="12"/>
      <c r="AZ632" s="12"/>
      <c r="BA632" s="12"/>
      <c r="BB632" s="12"/>
      <c r="BC632" s="12"/>
      <c r="BD632" s="12"/>
      <c r="BE632" s="13"/>
      <c r="BF632" s="13"/>
      <c r="BG632" s="14"/>
      <c r="BH632" s="14"/>
      <c r="BI632" s="13"/>
      <c r="BJ632" s="13"/>
      <c r="BK632" s="14"/>
      <c r="BL632" s="14"/>
    </row>
    <row r="633" s="3" customFormat="1" ht="12.75" customHeight="1" hidden="1">
      <c r="P633" s="10"/>
      <c r="Q633" s="11"/>
      <c r="R633" s="12"/>
      <c r="S633" s="13"/>
      <c r="T633" s="13"/>
      <c r="U633" s="13"/>
      <c r="V633" s="13"/>
      <c r="W633" s="13"/>
      <c r="X633" s="13"/>
      <c r="Y633" s="13"/>
      <c r="Z633" s="12"/>
      <c r="AA633" s="12"/>
      <c r="AB633" s="12"/>
      <c r="AC633" s="12"/>
      <c r="AD633" s="12"/>
      <c r="AE633" s="12"/>
      <c r="AF633" s="12"/>
      <c r="AG633" s="12"/>
      <c r="AH633" s="12"/>
      <c r="AI633" s="12"/>
      <c r="AJ633" s="12"/>
      <c r="AK633" s="12"/>
      <c r="AL633" s="12"/>
      <c r="AM633" s="12"/>
      <c r="AN633" s="12"/>
      <c r="AO633" s="12"/>
      <c r="AP633" s="12"/>
      <c r="AQ633" s="12"/>
      <c r="AR633" s="12"/>
      <c r="AS633" s="12"/>
      <c r="AT633" s="12"/>
      <c r="AU633" s="12"/>
      <c r="AV633" s="12"/>
      <c r="AW633" s="12"/>
      <c r="AX633" s="12"/>
      <c r="AY633" s="12"/>
      <c r="AZ633" s="12"/>
      <c r="BA633" s="12"/>
      <c r="BB633" s="12"/>
      <c r="BC633" s="12"/>
      <c r="BD633" s="12"/>
      <c r="BE633" s="13"/>
      <c r="BF633" s="13"/>
      <c r="BG633" s="14"/>
      <c r="BH633" s="14"/>
      <c r="BI633" s="13"/>
      <c r="BJ633" s="13"/>
      <c r="BK633" s="14"/>
      <c r="BL633" s="14"/>
    </row>
    <row r="634" s="3" customFormat="1" ht="12.75" customHeight="1" hidden="1">
      <c r="P634" s="10"/>
      <c r="Q634" s="11"/>
      <c r="R634" s="12"/>
      <c r="S634" s="13"/>
      <c r="T634" s="13"/>
      <c r="U634" s="13"/>
      <c r="V634" s="13"/>
      <c r="W634" s="13"/>
      <c r="X634" s="13"/>
      <c r="Y634" s="13"/>
      <c r="Z634" s="12"/>
      <c r="AA634" s="12"/>
      <c r="AB634" s="12"/>
      <c r="AC634" s="12"/>
      <c r="AD634" s="12"/>
      <c r="AE634" s="12"/>
      <c r="AF634" s="12"/>
      <c r="AG634" s="12"/>
      <c r="AH634" s="12"/>
      <c r="AI634" s="12"/>
      <c r="AJ634" s="12"/>
      <c r="AK634" s="12"/>
      <c r="AL634" s="12"/>
      <c r="AM634" s="12"/>
      <c r="AN634" s="12"/>
      <c r="AO634" s="12"/>
      <c r="AP634" s="12"/>
      <c r="AQ634" s="12"/>
      <c r="AR634" s="12"/>
      <c r="AS634" s="12"/>
      <c r="AT634" s="12"/>
      <c r="AU634" s="12"/>
      <c r="AV634" s="12"/>
      <c r="AW634" s="12"/>
      <c r="AX634" s="12"/>
      <c r="AY634" s="12"/>
      <c r="AZ634" s="12"/>
      <c r="BA634" s="12"/>
      <c r="BB634" s="12"/>
      <c r="BC634" s="12"/>
      <c r="BD634" s="12"/>
      <c r="BE634" s="13"/>
      <c r="BF634" s="13"/>
      <c r="BG634" s="14"/>
      <c r="BH634" s="14"/>
      <c r="BI634" s="13"/>
      <c r="BJ634" s="13"/>
      <c r="BK634" s="14"/>
      <c r="BL634" s="14"/>
    </row>
    <row r="635" s="3" customFormat="1" ht="12.75" customHeight="1" hidden="1">
      <c r="P635" s="10"/>
      <c r="Q635" s="11"/>
      <c r="R635" s="12"/>
      <c r="S635" s="13"/>
      <c r="T635" s="13"/>
      <c r="U635" s="13"/>
      <c r="V635" s="13"/>
      <c r="W635" s="13"/>
      <c r="X635" s="13"/>
      <c r="Y635" s="13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/>
      <c r="AJ635" s="12"/>
      <c r="AK635" s="12"/>
      <c r="AL635" s="12"/>
      <c r="AM635" s="12"/>
      <c r="AN635" s="12"/>
      <c r="AO635" s="12"/>
      <c r="AP635" s="12"/>
      <c r="AQ635" s="12"/>
      <c r="AR635" s="12"/>
      <c r="AS635" s="12"/>
      <c r="AT635" s="12"/>
      <c r="AU635" s="12"/>
      <c r="AV635" s="12"/>
      <c r="AW635" s="12"/>
      <c r="AX635" s="12"/>
      <c r="AY635" s="12"/>
      <c r="AZ635" s="12"/>
      <c r="BA635" s="12"/>
      <c r="BB635" s="12"/>
      <c r="BC635" s="12"/>
      <c r="BD635" s="12"/>
      <c r="BE635" s="13"/>
      <c r="BF635" s="13"/>
      <c r="BG635" s="14"/>
      <c r="BH635" s="14"/>
      <c r="BI635" s="13"/>
      <c r="BJ635" s="13"/>
      <c r="BK635" s="14"/>
      <c r="BL635" s="14"/>
    </row>
    <row r="636" s="3" customFormat="1" ht="12.75" customHeight="1" hidden="1">
      <c r="P636" s="10"/>
      <c r="Q636" s="11"/>
      <c r="R636" s="12"/>
      <c r="S636" s="13"/>
      <c r="T636" s="13"/>
      <c r="U636" s="13"/>
      <c r="V636" s="13"/>
      <c r="W636" s="13"/>
      <c r="X636" s="13"/>
      <c r="Y636" s="13"/>
      <c r="Z636" s="12"/>
      <c r="AA636" s="12"/>
      <c r="AB636" s="12"/>
      <c r="AC636" s="12"/>
      <c r="AD636" s="12"/>
      <c r="AE636" s="12"/>
      <c r="AF636" s="12"/>
      <c r="AG636" s="12"/>
      <c r="AH636" s="12"/>
      <c r="AI636" s="12"/>
      <c r="AJ636" s="12"/>
      <c r="AK636" s="12"/>
      <c r="AL636" s="12"/>
      <c r="AM636" s="12"/>
      <c r="AN636" s="12"/>
      <c r="AO636" s="12"/>
      <c r="AP636" s="12"/>
      <c r="AQ636" s="12"/>
      <c r="AR636" s="12"/>
      <c r="AS636" s="12"/>
      <c r="AT636" s="12"/>
      <c r="AU636" s="12"/>
      <c r="AV636" s="12"/>
      <c r="AW636" s="12"/>
      <c r="AX636" s="12"/>
      <c r="AY636" s="12"/>
      <c r="AZ636" s="12"/>
      <c r="BA636" s="12"/>
      <c r="BB636" s="12"/>
      <c r="BC636" s="12"/>
      <c r="BD636" s="12"/>
      <c r="BE636" s="13"/>
      <c r="BF636" s="13"/>
      <c r="BG636" s="14"/>
      <c r="BH636" s="14"/>
      <c r="BI636" s="13"/>
      <c r="BJ636" s="13"/>
      <c r="BK636" s="14"/>
      <c r="BL636" s="14"/>
    </row>
    <row r="637" s="3" customFormat="1" ht="12.75" customHeight="1" hidden="1">
      <c r="P637" s="10"/>
      <c r="Q637" s="11"/>
      <c r="R637" s="12"/>
      <c r="S637" s="13"/>
      <c r="T637" s="13"/>
      <c r="U637" s="13"/>
      <c r="V637" s="13"/>
      <c r="W637" s="13"/>
      <c r="X637" s="13"/>
      <c r="Y637" s="13"/>
      <c r="Z637" s="12"/>
      <c r="AA637" s="12"/>
      <c r="AB637" s="12"/>
      <c r="AC637" s="12"/>
      <c r="AD637" s="12"/>
      <c r="AE637" s="12"/>
      <c r="AF637" s="12"/>
      <c r="AG637" s="12"/>
      <c r="AH637" s="12"/>
      <c r="AI637" s="12"/>
      <c r="AJ637" s="12"/>
      <c r="AK637" s="12"/>
      <c r="AL637" s="12"/>
      <c r="AM637" s="12"/>
      <c r="AN637" s="12"/>
      <c r="AO637" s="12"/>
      <c r="AP637" s="12"/>
      <c r="AQ637" s="12"/>
      <c r="AR637" s="12"/>
      <c r="AS637" s="12"/>
      <c r="AT637" s="12"/>
      <c r="AU637" s="12"/>
      <c r="AV637" s="12"/>
      <c r="AW637" s="12"/>
      <c r="AX637" s="12"/>
      <c r="AY637" s="12"/>
      <c r="AZ637" s="12"/>
      <c r="BA637" s="12"/>
      <c r="BB637" s="12"/>
      <c r="BC637" s="12"/>
      <c r="BD637" s="12"/>
      <c r="BE637" s="13"/>
      <c r="BF637" s="13"/>
      <c r="BG637" s="14"/>
      <c r="BH637" s="14"/>
      <c r="BI637" s="13"/>
      <c r="BJ637" s="13"/>
      <c r="BK637" s="14"/>
      <c r="BL637" s="14"/>
    </row>
    <row r="638" s="3" customFormat="1" ht="12.75" customHeight="1" hidden="1">
      <c r="P638" s="10"/>
      <c r="Q638" s="11"/>
      <c r="R638" s="12"/>
      <c r="S638" s="13"/>
      <c r="T638" s="13"/>
      <c r="U638" s="13"/>
      <c r="V638" s="13"/>
      <c r="W638" s="13"/>
      <c r="X638" s="13"/>
      <c r="Y638" s="13"/>
      <c r="Z638" s="12"/>
      <c r="AA638" s="12"/>
      <c r="AB638" s="12"/>
      <c r="AC638" s="12"/>
      <c r="AD638" s="12"/>
      <c r="AE638" s="12"/>
      <c r="AF638" s="12"/>
      <c r="AG638" s="12"/>
      <c r="AH638" s="12"/>
      <c r="AI638" s="12"/>
      <c r="AJ638" s="12"/>
      <c r="AK638" s="12"/>
      <c r="AL638" s="12"/>
      <c r="AM638" s="12"/>
      <c r="AN638" s="12"/>
      <c r="AO638" s="12"/>
      <c r="AP638" s="12"/>
      <c r="AQ638" s="12"/>
      <c r="AR638" s="12"/>
      <c r="AS638" s="12"/>
      <c r="AT638" s="12"/>
      <c r="AU638" s="12"/>
      <c r="AV638" s="12"/>
      <c r="AW638" s="12"/>
      <c r="AX638" s="12"/>
      <c r="AY638" s="12"/>
      <c r="AZ638" s="12"/>
      <c r="BA638" s="12"/>
      <c r="BB638" s="12"/>
      <c r="BC638" s="12"/>
      <c r="BD638" s="12"/>
      <c r="BE638" s="13"/>
      <c r="BF638" s="13"/>
      <c r="BG638" s="14"/>
      <c r="BH638" s="14"/>
      <c r="BI638" s="13"/>
      <c r="BJ638" s="13"/>
      <c r="BK638" s="14"/>
      <c r="BL638" s="14"/>
    </row>
    <row r="639" s="3" customFormat="1" ht="12.75" customHeight="1" hidden="1">
      <c r="P639" s="10"/>
      <c r="Q639" s="11"/>
      <c r="R639" s="12"/>
      <c r="S639" s="13"/>
      <c r="T639" s="13"/>
      <c r="U639" s="13"/>
      <c r="V639" s="13"/>
      <c r="W639" s="13"/>
      <c r="X639" s="13"/>
      <c r="Y639" s="13"/>
      <c r="Z639" s="12"/>
      <c r="AA639" s="12"/>
      <c r="AB639" s="12"/>
      <c r="AC639" s="12"/>
      <c r="AD639" s="12"/>
      <c r="AE639" s="12"/>
      <c r="AF639" s="12"/>
      <c r="AG639" s="12"/>
      <c r="AH639" s="12"/>
      <c r="AI639" s="12"/>
      <c r="AJ639" s="12"/>
      <c r="AK639" s="12"/>
      <c r="AL639" s="12"/>
      <c r="AM639" s="12"/>
      <c r="AN639" s="12"/>
      <c r="AO639" s="12"/>
      <c r="AP639" s="12"/>
      <c r="AQ639" s="12"/>
      <c r="AR639" s="12"/>
      <c r="AS639" s="12"/>
      <c r="AT639" s="12"/>
      <c r="AU639" s="12"/>
      <c r="AV639" s="12"/>
      <c r="AW639" s="12"/>
      <c r="AX639" s="12"/>
      <c r="AY639" s="12"/>
      <c r="AZ639" s="12"/>
      <c r="BA639" s="12"/>
      <c r="BB639" s="12"/>
      <c r="BC639" s="12"/>
      <c r="BD639" s="12"/>
      <c r="BE639" s="13"/>
      <c r="BF639" s="13"/>
      <c r="BG639" s="14"/>
      <c r="BH639" s="14"/>
      <c r="BI639" s="13"/>
      <c r="BJ639" s="13"/>
      <c r="BK639" s="14"/>
      <c r="BL639" s="14"/>
    </row>
    <row r="640" s="3" customFormat="1" ht="12.75" customHeight="1" hidden="1">
      <c r="P640" s="10"/>
      <c r="Q640" s="11"/>
      <c r="R640" s="12"/>
      <c r="S640" s="13"/>
      <c r="T640" s="13"/>
      <c r="U640" s="13"/>
      <c r="V640" s="13"/>
      <c r="W640" s="13"/>
      <c r="X640" s="13"/>
      <c r="Y640" s="13"/>
      <c r="Z640" s="12"/>
      <c r="AA640" s="12"/>
      <c r="AB640" s="12"/>
      <c r="AC640" s="12"/>
      <c r="AD640" s="12"/>
      <c r="AE640" s="12"/>
      <c r="AF640" s="12"/>
      <c r="AG640" s="12"/>
      <c r="AH640" s="12"/>
      <c r="AI640" s="12"/>
      <c r="AJ640" s="12"/>
      <c r="AK640" s="12"/>
      <c r="AL640" s="12"/>
      <c r="AM640" s="12"/>
      <c r="AN640" s="12"/>
      <c r="AO640" s="12"/>
      <c r="AP640" s="12"/>
      <c r="AQ640" s="12"/>
      <c r="AR640" s="12"/>
      <c r="AS640" s="12"/>
      <c r="AT640" s="12"/>
      <c r="AU640" s="12"/>
      <c r="AV640" s="12"/>
      <c r="AW640" s="12"/>
      <c r="AX640" s="12"/>
      <c r="AY640" s="12"/>
      <c r="AZ640" s="12"/>
      <c r="BA640" s="12"/>
      <c r="BB640" s="12"/>
      <c r="BC640" s="12"/>
      <c r="BD640" s="12"/>
      <c r="BE640" s="13"/>
      <c r="BF640" s="13"/>
      <c r="BG640" s="14"/>
      <c r="BH640" s="14"/>
      <c r="BI640" s="13"/>
      <c r="BJ640" s="13"/>
      <c r="BK640" s="14"/>
      <c r="BL640" s="14"/>
    </row>
    <row r="641" s="3" customFormat="1" ht="12.75" customHeight="1" hidden="1">
      <c r="P641" s="10"/>
      <c r="Q641" s="11"/>
      <c r="R641" s="12"/>
      <c r="S641" s="13"/>
      <c r="T641" s="13"/>
      <c r="U641" s="13"/>
      <c r="V641" s="13"/>
      <c r="W641" s="13"/>
      <c r="X641" s="13"/>
      <c r="Y641" s="13"/>
      <c r="Z641" s="12"/>
      <c r="AA641" s="12"/>
      <c r="AB641" s="12"/>
      <c r="AC641" s="12"/>
      <c r="AD641" s="12"/>
      <c r="AE641" s="12"/>
      <c r="AF641" s="12"/>
      <c r="AG641" s="12"/>
      <c r="AH641" s="12"/>
      <c r="AI641" s="12"/>
      <c r="AJ641" s="12"/>
      <c r="AK641" s="12"/>
      <c r="AL641" s="12"/>
      <c r="AM641" s="12"/>
      <c r="AN641" s="12"/>
      <c r="AO641" s="12"/>
      <c r="AP641" s="12"/>
      <c r="AQ641" s="12"/>
      <c r="AR641" s="12"/>
      <c r="AS641" s="12"/>
      <c r="AT641" s="12"/>
      <c r="AU641" s="12"/>
      <c r="AV641" s="12"/>
      <c r="AW641" s="12"/>
      <c r="AX641" s="12"/>
      <c r="AY641" s="12"/>
      <c r="AZ641" s="12"/>
      <c r="BA641" s="12"/>
      <c r="BB641" s="12"/>
      <c r="BC641" s="12"/>
      <c r="BD641" s="12"/>
      <c r="BE641" s="13"/>
      <c r="BF641" s="13"/>
      <c r="BG641" s="14"/>
      <c r="BH641" s="14"/>
      <c r="BI641" s="13"/>
      <c r="BJ641" s="13"/>
      <c r="BK641" s="14"/>
      <c r="BL641" s="14"/>
    </row>
    <row r="642" s="3" customFormat="1" ht="12.75" customHeight="1" hidden="1">
      <c r="P642" s="10"/>
      <c r="Q642" s="11"/>
      <c r="R642" s="12"/>
      <c r="S642" s="13"/>
      <c r="T642" s="13"/>
      <c r="U642" s="13"/>
      <c r="V642" s="13"/>
      <c r="W642" s="13"/>
      <c r="X642" s="13"/>
      <c r="Y642" s="13"/>
      <c r="Z642" s="12"/>
      <c r="AA642" s="12"/>
      <c r="AB642" s="12"/>
      <c r="AC642" s="12"/>
      <c r="AD642" s="12"/>
      <c r="AE642" s="12"/>
      <c r="AF642" s="12"/>
      <c r="AG642" s="12"/>
      <c r="AH642" s="12"/>
      <c r="AI642" s="12"/>
      <c r="AJ642" s="12"/>
      <c r="AK642" s="12"/>
      <c r="AL642" s="12"/>
      <c r="AM642" s="12"/>
      <c r="AN642" s="12"/>
      <c r="AO642" s="12"/>
      <c r="AP642" s="12"/>
      <c r="AQ642" s="12"/>
      <c r="AR642" s="12"/>
      <c r="AS642" s="12"/>
      <c r="AT642" s="12"/>
      <c r="AU642" s="12"/>
      <c r="AV642" s="12"/>
      <c r="AW642" s="12"/>
      <c r="AX642" s="12"/>
      <c r="AY642" s="12"/>
      <c r="AZ642" s="12"/>
      <c r="BA642" s="12"/>
      <c r="BB642" s="12"/>
      <c r="BC642" s="12"/>
      <c r="BD642" s="12"/>
      <c r="BE642" s="13"/>
      <c r="BF642" s="13"/>
      <c r="BG642" s="14"/>
      <c r="BH642" s="14"/>
      <c r="BI642" s="13"/>
      <c r="BJ642" s="13"/>
      <c r="BK642" s="14"/>
      <c r="BL642" s="14"/>
    </row>
    <row r="643" s="3" customFormat="1" ht="12.75" customHeight="1" hidden="1">
      <c r="P643" s="10"/>
      <c r="Q643" s="11"/>
      <c r="R643" s="12"/>
      <c r="S643" s="13"/>
      <c r="T643" s="13"/>
      <c r="U643" s="13"/>
      <c r="V643" s="13"/>
      <c r="W643" s="13"/>
      <c r="X643" s="13"/>
      <c r="Y643" s="13"/>
      <c r="Z643" s="12"/>
      <c r="AA643" s="12"/>
      <c r="AB643" s="12"/>
      <c r="AC643" s="12"/>
      <c r="AD643" s="12"/>
      <c r="AE643" s="12"/>
      <c r="AF643" s="12"/>
      <c r="AG643" s="12"/>
      <c r="AH643" s="12"/>
      <c r="AI643" s="12"/>
      <c r="AJ643" s="12"/>
      <c r="AK643" s="12"/>
      <c r="AL643" s="12"/>
      <c r="AM643" s="12"/>
      <c r="AN643" s="12"/>
      <c r="AO643" s="12"/>
      <c r="AP643" s="12"/>
      <c r="AQ643" s="12"/>
      <c r="AR643" s="12"/>
      <c r="AS643" s="12"/>
      <c r="AT643" s="12"/>
      <c r="AU643" s="12"/>
      <c r="AV643" s="12"/>
      <c r="AW643" s="12"/>
      <c r="AX643" s="12"/>
      <c r="AY643" s="12"/>
      <c r="AZ643" s="12"/>
      <c r="BA643" s="12"/>
      <c r="BB643" s="12"/>
      <c r="BC643" s="12"/>
      <c r="BD643" s="12"/>
      <c r="BE643" s="13"/>
      <c r="BF643" s="13"/>
      <c r="BG643" s="14"/>
      <c r="BH643" s="14"/>
      <c r="BI643" s="13"/>
      <c r="BJ643" s="13"/>
      <c r="BK643" s="14"/>
      <c r="BL643" s="14"/>
    </row>
    <row r="644" s="3" customFormat="1" ht="12.75" customHeight="1" hidden="1">
      <c r="P644" s="10"/>
      <c r="Q644" s="11"/>
      <c r="R644" s="12"/>
      <c r="S644" s="13"/>
      <c r="T644" s="13"/>
      <c r="U644" s="13"/>
      <c r="V644" s="13"/>
      <c r="W644" s="13"/>
      <c r="X644" s="13"/>
      <c r="Y644" s="13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/>
      <c r="AJ644" s="12"/>
      <c r="AK644" s="12"/>
      <c r="AL644" s="12"/>
      <c r="AM644" s="12"/>
      <c r="AN644" s="12"/>
      <c r="AO644" s="12"/>
      <c r="AP644" s="12"/>
      <c r="AQ644" s="12"/>
      <c r="AR644" s="12"/>
      <c r="AS644" s="12"/>
      <c r="AT644" s="12"/>
      <c r="AU644" s="12"/>
      <c r="AV644" s="12"/>
      <c r="AW644" s="12"/>
      <c r="AX644" s="12"/>
      <c r="AY644" s="12"/>
      <c r="AZ644" s="12"/>
      <c r="BA644" s="12"/>
      <c r="BB644" s="12"/>
      <c r="BC644" s="12"/>
      <c r="BD644" s="12"/>
      <c r="BE644" s="13"/>
      <c r="BF644" s="13"/>
      <c r="BG644" s="14"/>
      <c r="BH644" s="14"/>
      <c r="BI644" s="13"/>
      <c r="BJ644" s="13"/>
      <c r="BK644" s="14"/>
      <c r="BL644" s="14"/>
    </row>
    <row r="645" s="3" customFormat="1" ht="12.75" customHeight="1" hidden="1">
      <c r="P645" s="10"/>
      <c r="Q645" s="11"/>
      <c r="R645" s="12"/>
      <c r="S645" s="13"/>
      <c r="T645" s="13"/>
      <c r="U645" s="13"/>
      <c r="V645" s="13"/>
      <c r="W645" s="13"/>
      <c r="X645" s="13"/>
      <c r="Y645" s="13"/>
      <c r="Z645" s="12"/>
      <c r="AA645" s="12"/>
      <c r="AB645" s="12"/>
      <c r="AC645" s="12"/>
      <c r="AD645" s="12"/>
      <c r="AE645" s="12"/>
      <c r="AF645" s="12"/>
      <c r="AG645" s="12"/>
      <c r="AH645" s="12"/>
      <c r="AI645" s="12"/>
      <c r="AJ645" s="12"/>
      <c r="AK645" s="12"/>
      <c r="AL645" s="12"/>
      <c r="AM645" s="12"/>
      <c r="AN645" s="12"/>
      <c r="AO645" s="12"/>
      <c r="AP645" s="12"/>
      <c r="AQ645" s="12"/>
      <c r="AR645" s="12"/>
      <c r="AS645" s="12"/>
      <c r="AT645" s="12"/>
      <c r="AU645" s="12"/>
      <c r="AV645" s="12"/>
      <c r="AW645" s="12"/>
      <c r="AX645" s="12"/>
      <c r="AY645" s="12"/>
      <c r="AZ645" s="12"/>
      <c r="BA645" s="12"/>
      <c r="BB645" s="12"/>
      <c r="BC645" s="12"/>
      <c r="BD645" s="12"/>
      <c r="BE645" s="13"/>
      <c r="BF645" s="13"/>
      <c r="BG645" s="14"/>
      <c r="BH645" s="14"/>
      <c r="BI645" s="13"/>
      <c r="BJ645" s="13"/>
      <c r="BK645" s="14"/>
      <c r="BL645" s="14"/>
    </row>
    <row r="646" s="3" customFormat="1" ht="12.75" customHeight="1" hidden="1">
      <c r="P646" s="10"/>
      <c r="Q646" s="11"/>
      <c r="R646" s="12"/>
      <c r="S646" s="13"/>
      <c r="T646" s="13"/>
      <c r="U646" s="13"/>
      <c r="V646" s="13"/>
      <c r="W646" s="13"/>
      <c r="X646" s="13"/>
      <c r="Y646" s="13"/>
      <c r="Z646" s="12"/>
      <c r="AA646" s="12"/>
      <c r="AB646" s="12"/>
      <c r="AC646" s="12"/>
      <c r="AD646" s="12"/>
      <c r="AE646" s="12"/>
      <c r="AF646" s="12"/>
      <c r="AG646" s="12"/>
      <c r="AH646" s="12"/>
      <c r="AI646" s="12"/>
      <c r="AJ646" s="12"/>
      <c r="AK646" s="12"/>
      <c r="AL646" s="12"/>
      <c r="AM646" s="12"/>
      <c r="AN646" s="12"/>
      <c r="AO646" s="12"/>
      <c r="AP646" s="12"/>
      <c r="AQ646" s="12"/>
      <c r="AR646" s="12"/>
      <c r="AS646" s="12"/>
      <c r="AT646" s="12"/>
      <c r="AU646" s="12"/>
      <c r="AV646" s="12"/>
      <c r="AW646" s="12"/>
      <c r="AX646" s="12"/>
      <c r="AY646" s="12"/>
      <c r="AZ646" s="12"/>
      <c r="BA646" s="12"/>
      <c r="BB646" s="12"/>
      <c r="BC646" s="12"/>
      <c r="BD646" s="12"/>
      <c r="BE646" s="13"/>
      <c r="BF646" s="13"/>
      <c r="BG646" s="14"/>
      <c r="BH646" s="14"/>
      <c r="BI646" s="13"/>
      <c r="BJ646" s="13"/>
      <c r="BK646" s="14"/>
      <c r="BL646" s="14"/>
    </row>
    <row r="647" s="3" customFormat="1" ht="12.75" customHeight="1" hidden="1">
      <c r="P647" s="10"/>
      <c r="Q647" s="11"/>
      <c r="R647" s="12"/>
      <c r="S647" s="13"/>
      <c r="T647" s="13"/>
      <c r="U647" s="13"/>
      <c r="V647" s="13"/>
      <c r="W647" s="13"/>
      <c r="X647" s="13"/>
      <c r="Y647" s="13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  <c r="AK647" s="12"/>
      <c r="AL647" s="12"/>
      <c r="AM647" s="12"/>
      <c r="AN647" s="12"/>
      <c r="AO647" s="12"/>
      <c r="AP647" s="12"/>
      <c r="AQ647" s="12"/>
      <c r="AR647" s="12"/>
      <c r="AS647" s="12"/>
      <c r="AT647" s="12"/>
      <c r="AU647" s="12"/>
      <c r="AV647" s="12"/>
      <c r="AW647" s="12"/>
      <c r="AX647" s="12"/>
      <c r="AY647" s="12"/>
      <c r="AZ647" s="12"/>
      <c r="BA647" s="12"/>
      <c r="BB647" s="12"/>
      <c r="BC647" s="12"/>
      <c r="BD647" s="12"/>
      <c r="BE647" s="13"/>
      <c r="BF647" s="13"/>
      <c r="BG647" s="14"/>
      <c r="BH647" s="14"/>
      <c r="BI647" s="13"/>
      <c r="BJ647" s="13"/>
      <c r="BK647" s="14"/>
      <c r="BL647" s="14"/>
    </row>
    <row r="648" s="3" customFormat="1" ht="12.75" customHeight="1" hidden="1">
      <c r="P648" s="10"/>
      <c r="Q648" s="11"/>
      <c r="R648" s="12"/>
      <c r="S648" s="13"/>
      <c r="T648" s="13"/>
      <c r="U648" s="13"/>
      <c r="V648" s="13"/>
      <c r="W648" s="13"/>
      <c r="X648" s="13"/>
      <c r="Y648" s="13"/>
      <c r="Z648" s="12"/>
      <c r="AA648" s="12"/>
      <c r="AB648" s="12"/>
      <c r="AC648" s="12"/>
      <c r="AD648" s="12"/>
      <c r="AE648" s="12"/>
      <c r="AF648" s="12"/>
      <c r="AG648" s="12"/>
      <c r="AH648" s="12"/>
      <c r="AI648" s="12"/>
      <c r="AJ648" s="12"/>
      <c r="AK648" s="12"/>
      <c r="AL648" s="12"/>
      <c r="AM648" s="12"/>
      <c r="AN648" s="12"/>
      <c r="AO648" s="12"/>
      <c r="AP648" s="12"/>
      <c r="AQ648" s="12"/>
      <c r="AR648" s="12"/>
      <c r="AS648" s="12"/>
      <c r="AT648" s="12"/>
      <c r="AU648" s="12"/>
      <c r="AV648" s="12"/>
      <c r="AW648" s="12"/>
      <c r="AX648" s="12"/>
      <c r="AY648" s="12"/>
      <c r="AZ648" s="12"/>
      <c r="BA648" s="12"/>
      <c r="BB648" s="12"/>
      <c r="BC648" s="12"/>
      <c r="BD648" s="12"/>
      <c r="BE648" s="13"/>
      <c r="BF648" s="13"/>
      <c r="BG648" s="14"/>
      <c r="BH648" s="14"/>
      <c r="BI648" s="13"/>
      <c r="BJ648" s="13"/>
      <c r="BK648" s="14"/>
      <c r="BL648" s="14"/>
    </row>
    <row r="649" s="3" customFormat="1" ht="12.75" customHeight="1" hidden="1">
      <c r="P649" s="10"/>
      <c r="Q649" s="11"/>
      <c r="R649" s="12"/>
      <c r="S649" s="13"/>
      <c r="T649" s="13"/>
      <c r="U649" s="13"/>
      <c r="V649" s="13"/>
      <c r="W649" s="13"/>
      <c r="X649" s="13"/>
      <c r="Y649" s="13"/>
      <c r="Z649" s="12"/>
      <c r="AA649" s="12"/>
      <c r="AB649" s="12"/>
      <c r="AC649" s="12"/>
      <c r="AD649" s="12"/>
      <c r="AE649" s="12"/>
      <c r="AF649" s="12"/>
      <c r="AG649" s="12"/>
      <c r="AH649" s="12"/>
      <c r="AI649" s="12"/>
      <c r="AJ649" s="12"/>
      <c r="AK649" s="12"/>
      <c r="AL649" s="12"/>
      <c r="AM649" s="12"/>
      <c r="AN649" s="12"/>
      <c r="AO649" s="12"/>
      <c r="AP649" s="12"/>
      <c r="AQ649" s="12"/>
      <c r="AR649" s="12"/>
      <c r="AS649" s="12"/>
      <c r="AT649" s="12"/>
      <c r="AU649" s="12"/>
      <c r="AV649" s="12"/>
      <c r="AW649" s="12"/>
      <c r="AX649" s="12"/>
      <c r="AY649" s="12"/>
      <c r="AZ649" s="12"/>
      <c r="BA649" s="12"/>
      <c r="BB649" s="12"/>
      <c r="BC649" s="12"/>
      <c r="BD649" s="12"/>
      <c r="BE649" s="13"/>
      <c r="BF649" s="13"/>
      <c r="BG649" s="14"/>
      <c r="BH649" s="14"/>
      <c r="BI649" s="13"/>
      <c r="BJ649" s="13"/>
      <c r="BK649" s="14"/>
      <c r="BL649" s="14"/>
    </row>
    <row r="650" s="3" customFormat="1" ht="12.75" customHeight="1" hidden="1">
      <c r="P650" s="10"/>
      <c r="Q650" s="11"/>
      <c r="R650" s="12"/>
      <c r="S650" s="13"/>
      <c r="T650" s="13"/>
      <c r="U650" s="13"/>
      <c r="V650" s="13"/>
      <c r="W650" s="13"/>
      <c r="X650" s="13"/>
      <c r="Y650" s="13"/>
      <c r="Z650" s="12"/>
      <c r="AA650" s="12"/>
      <c r="AB650" s="12"/>
      <c r="AC650" s="12"/>
      <c r="AD650" s="12"/>
      <c r="AE650" s="12"/>
      <c r="AF650" s="12"/>
      <c r="AG650" s="12"/>
      <c r="AH650" s="12"/>
      <c r="AI650" s="12"/>
      <c r="AJ650" s="12"/>
      <c r="AK650" s="12"/>
      <c r="AL650" s="12"/>
      <c r="AM650" s="12"/>
      <c r="AN650" s="12"/>
      <c r="AO650" s="12"/>
      <c r="AP650" s="12"/>
      <c r="AQ650" s="12"/>
      <c r="AR650" s="12"/>
      <c r="AS650" s="12"/>
      <c r="AT650" s="12"/>
      <c r="AU650" s="12"/>
      <c r="AV650" s="12"/>
      <c r="AW650" s="12"/>
      <c r="AX650" s="12"/>
      <c r="AY650" s="12"/>
      <c r="AZ650" s="12"/>
      <c r="BA650" s="12"/>
      <c r="BB650" s="12"/>
      <c r="BC650" s="12"/>
      <c r="BD650" s="12"/>
      <c r="BE650" s="13"/>
      <c r="BF650" s="13"/>
      <c r="BG650" s="14"/>
      <c r="BH650" s="14"/>
      <c r="BI650" s="13"/>
      <c r="BJ650" s="13"/>
      <c r="BK650" s="14"/>
      <c r="BL650" s="14"/>
    </row>
    <row r="651" s="3" customFormat="1" ht="12.75" customHeight="1" hidden="1">
      <c r="P651" s="10"/>
      <c r="Q651" s="11"/>
      <c r="R651" s="12"/>
      <c r="S651" s="13"/>
      <c r="T651" s="13"/>
      <c r="U651" s="13"/>
      <c r="V651" s="13"/>
      <c r="W651" s="13"/>
      <c r="X651" s="13"/>
      <c r="Y651" s="13"/>
      <c r="Z651" s="12"/>
      <c r="AA651" s="12"/>
      <c r="AB651" s="12"/>
      <c r="AC651" s="12"/>
      <c r="AD651" s="12"/>
      <c r="AE651" s="12"/>
      <c r="AF651" s="12"/>
      <c r="AG651" s="12"/>
      <c r="AH651" s="12"/>
      <c r="AI651" s="12"/>
      <c r="AJ651" s="12"/>
      <c r="AK651" s="12"/>
      <c r="AL651" s="12"/>
      <c r="AM651" s="12"/>
      <c r="AN651" s="12"/>
      <c r="AO651" s="12"/>
      <c r="AP651" s="12"/>
      <c r="AQ651" s="12"/>
      <c r="AR651" s="12"/>
      <c r="AS651" s="12"/>
      <c r="AT651" s="12"/>
      <c r="AU651" s="12"/>
      <c r="AV651" s="12"/>
      <c r="AW651" s="12"/>
      <c r="AX651" s="12"/>
      <c r="AY651" s="12"/>
      <c r="AZ651" s="12"/>
      <c r="BA651" s="12"/>
      <c r="BB651" s="12"/>
      <c r="BC651" s="12"/>
      <c r="BD651" s="12"/>
      <c r="BE651" s="13"/>
      <c r="BF651" s="13"/>
      <c r="BG651" s="14"/>
      <c r="BH651" s="14"/>
      <c r="BI651" s="13"/>
      <c r="BJ651" s="13"/>
      <c r="BK651" s="14"/>
      <c r="BL651" s="14"/>
    </row>
    <row r="652" s="3" customFormat="1" ht="12.75" customHeight="1" hidden="1">
      <c r="P652" s="10"/>
      <c r="Q652" s="11"/>
      <c r="R652" s="12"/>
      <c r="S652" s="13"/>
      <c r="T652" s="13"/>
      <c r="U652" s="13"/>
      <c r="V652" s="13"/>
      <c r="W652" s="13"/>
      <c r="X652" s="13"/>
      <c r="Y652" s="13"/>
      <c r="Z652" s="12"/>
      <c r="AA652" s="12"/>
      <c r="AB652" s="12"/>
      <c r="AC652" s="12"/>
      <c r="AD652" s="12"/>
      <c r="AE652" s="12"/>
      <c r="AF652" s="12"/>
      <c r="AG652" s="12"/>
      <c r="AH652" s="12"/>
      <c r="AI652" s="12"/>
      <c r="AJ652" s="12"/>
      <c r="AK652" s="12"/>
      <c r="AL652" s="12"/>
      <c r="AM652" s="12"/>
      <c r="AN652" s="12"/>
      <c r="AO652" s="12"/>
      <c r="AP652" s="12"/>
      <c r="AQ652" s="12"/>
      <c r="AR652" s="12"/>
      <c r="AS652" s="12"/>
      <c r="AT652" s="12"/>
      <c r="AU652" s="12"/>
      <c r="AV652" s="12"/>
      <c r="AW652" s="12"/>
      <c r="AX652" s="12"/>
      <c r="AY652" s="12"/>
      <c r="AZ652" s="12"/>
      <c r="BA652" s="12"/>
      <c r="BB652" s="12"/>
      <c r="BC652" s="12"/>
      <c r="BD652" s="12"/>
      <c r="BE652" s="13"/>
      <c r="BF652" s="13"/>
      <c r="BG652" s="14"/>
      <c r="BH652" s="14"/>
      <c r="BI652" s="13"/>
      <c r="BJ652" s="13"/>
      <c r="BK652" s="14"/>
      <c r="BL652" s="14"/>
    </row>
    <row r="653" s="3" customFormat="1" ht="12.75" customHeight="1" hidden="1">
      <c r="P653" s="10"/>
      <c r="Q653" s="11"/>
      <c r="R653" s="12"/>
      <c r="S653" s="13"/>
      <c r="T653" s="13"/>
      <c r="U653" s="13"/>
      <c r="V653" s="13"/>
      <c r="W653" s="13"/>
      <c r="X653" s="13"/>
      <c r="Y653" s="13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  <c r="AK653" s="12"/>
      <c r="AL653" s="12"/>
      <c r="AM653" s="12"/>
      <c r="AN653" s="12"/>
      <c r="AO653" s="12"/>
      <c r="AP653" s="12"/>
      <c r="AQ653" s="12"/>
      <c r="AR653" s="12"/>
      <c r="AS653" s="12"/>
      <c r="AT653" s="12"/>
      <c r="AU653" s="12"/>
      <c r="AV653" s="12"/>
      <c r="AW653" s="12"/>
      <c r="AX653" s="12"/>
      <c r="AY653" s="12"/>
      <c r="AZ653" s="12"/>
      <c r="BA653" s="12"/>
      <c r="BB653" s="12"/>
      <c r="BC653" s="12"/>
      <c r="BD653" s="12"/>
      <c r="BE653" s="13"/>
      <c r="BF653" s="13"/>
      <c r="BG653" s="14"/>
      <c r="BH653" s="14"/>
      <c r="BI653" s="13"/>
      <c r="BJ653" s="13"/>
      <c r="BK653" s="14"/>
      <c r="BL653" s="14"/>
    </row>
    <row r="654" s="3" customFormat="1" ht="12.75" customHeight="1" hidden="1">
      <c r="P654" s="10"/>
      <c r="Q654" s="11"/>
      <c r="R654" s="12"/>
      <c r="S654" s="13"/>
      <c r="T654" s="13"/>
      <c r="U654" s="13"/>
      <c r="V654" s="13"/>
      <c r="W654" s="13"/>
      <c r="X654" s="13"/>
      <c r="Y654" s="13"/>
      <c r="Z654" s="12"/>
      <c r="AA654" s="12"/>
      <c r="AB654" s="12"/>
      <c r="AC654" s="12"/>
      <c r="AD654" s="12"/>
      <c r="AE654" s="12"/>
      <c r="AF654" s="12"/>
      <c r="AG654" s="12"/>
      <c r="AH654" s="12"/>
      <c r="AI654" s="12"/>
      <c r="AJ654" s="12"/>
      <c r="AK654" s="12"/>
      <c r="AL654" s="12"/>
      <c r="AM654" s="12"/>
      <c r="AN654" s="12"/>
      <c r="AO654" s="12"/>
      <c r="AP654" s="12"/>
      <c r="AQ654" s="12"/>
      <c r="AR654" s="12"/>
      <c r="AS654" s="12"/>
      <c r="AT654" s="12"/>
      <c r="AU654" s="12"/>
      <c r="AV654" s="12"/>
      <c r="AW654" s="12"/>
      <c r="AX654" s="12"/>
      <c r="AY654" s="12"/>
      <c r="AZ654" s="12"/>
      <c r="BA654" s="12"/>
      <c r="BB654" s="12"/>
      <c r="BC654" s="12"/>
      <c r="BD654" s="12"/>
      <c r="BE654" s="13"/>
      <c r="BF654" s="13"/>
      <c r="BG654" s="14"/>
      <c r="BH654" s="14"/>
      <c r="BI654" s="13"/>
      <c r="BJ654" s="13"/>
      <c r="BK654" s="14"/>
      <c r="BL654" s="14"/>
    </row>
    <row r="655" s="3" customFormat="1" ht="12.75" customHeight="1" hidden="1">
      <c r="P655" s="10"/>
      <c r="Q655" s="11"/>
      <c r="R655" s="12"/>
      <c r="S655" s="13"/>
      <c r="T655" s="13"/>
      <c r="U655" s="13"/>
      <c r="V655" s="13"/>
      <c r="W655" s="13"/>
      <c r="X655" s="13"/>
      <c r="Y655" s="13"/>
      <c r="Z655" s="12"/>
      <c r="AA655" s="12"/>
      <c r="AB655" s="12"/>
      <c r="AC655" s="12"/>
      <c r="AD655" s="12"/>
      <c r="AE655" s="12"/>
      <c r="AF655" s="12"/>
      <c r="AG655" s="12"/>
      <c r="AH655" s="12"/>
      <c r="AI655" s="12"/>
      <c r="AJ655" s="12"/>
      <c r="AK655" s="12"/>
      <c r="AL655" s="12"/>
      <c r="AM655" s="12"/>
      <c r="AN655" s="12"/>
      <c r="AO655" s="12"/>
      <c r="AP655" s="12"/>
      <c r="AQ655" s="12"/>
      <c r="AR655" s="12"/>
      <c r="AS655" s="12"/>
      <c r="AT655" s="12"/>
      <c r="AU655" s="12"/>
      <c r="AV655" s="12"/>
      <c r="AW655" s="12"/>
      <c r="AX655" s="12"/>
      <c r="AY655" s="12"/>
      <c r="AZ655" s="12"/>
      <c r="BA655" s="12"/>
      <c r="BB655" s="12"/>
      <c r="BC655" s="12"/>
      <c r="BD655" s="12"/>
      <c r="BE655" s="13"/>
      <c r="BF655" s="13"/>
      <c r="BG655" s="14"/>
      <c r="BH655" s="14"/>
      <c r="BI655" s="13"/>
      <c r="BJ655" s="13"/>
      <c r="BK655" s="14"/>
      <c r="BL655" s="14"/>
    </row>
    <row r="656" s="3" customFormat="1" ht="12.75" customHeight="1" hidden="1">
      <c r="P656" s="10"/>
      <c r="Q656" s="11"/>
      <c r="R656" s="12"/>
      <c r="S656" s="13"/>
      <c r="T656" s="13"/>
      <c r="U656" s="13"/>
      <c r="V656" s="13"/>
      <c r="W656" s="13"/>
      <c r="X656" s="13"/>
      <c r="Y656" s="13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  <c r="AL656" s="12"/>
      <c r="AM656" s="12"/>
      <c r="AN656" s="12"/>
      <c r="AO656" s="12"/>
      <c r="AP656" s="12"/>
      <c r="AQ656" s="12"/>
      <c r="AR656" s="12"/>
      <c r="AS656" s="12"/>
      <c r="AT656" s="12"/>
      <c r="AU656" s="12"/>
      <c r="AV656" s="12"/>
      <c r="AW656" s="12"/>
      <c r="AX656" s="12"/>
      <c r="AY656" s="12"/>
      <c r="AZ656" s="12"/>
      <c r="BA656" s="12"/>
      <c r="BB656" s="12"/>
      <c r="BC656" s="12"/>
      <c r="BD656" s="12"/>
      <c r="BE656" s="13"/>
      <c r="BF656" s="13"/>
      <c r="BG656" s="14"/>
      <c r="BH656" s="14"/>
      <c r="BI656" s="13"/>
      <c r="BJ656" s="13"/>
      <c r="BK656" s="14"/>
      <c r="BL656" s="14"/>
    </row>
    <row r="657" s="3" customFormat="1" ht="12.75" customHeight="1" hidden="1">
      <c r="P657" s="10"/>
      <c r="Q657" s="11"/>
      <c r="R657" s="12"/>
      <c r="S657" s="13"/>
      <c r="T657" s="13"/>
      <c r="U657" s="13"/>
      <c r="V657" s="13"/>
      <c r="W657" s="13"/>
      <c r="X657" s="13"/>
      <c r="Y657" s="13"/>
      <c r="Z657" s="12"/>
      <c r="AA657" s="12"/>
      <c r="AB657" s="12"/>
      <c r="AC657" s="12"/>
      <c r="AD657" s="12"/>
      <c r="AE657" s="12"/>
      <c r="AF657" s="12"/>
      <c r="AG657" s="12"/>
      <c r="AH657" s="12"/>
      <c r="AI657" s="12"/>
      <c r="AJ657" s="12"/>
      <c r="AK657" s="12"/>
      <c r="AL657" s="12"/>
      <c r="AM657" s="12"/>
      <c r="AN657" s="12"/>
      <c r="AO657" s="12"/>
      <c r="AP657" s="12"/>
      <c r="AQ657" s="12"/>
      <c r="AR657" s="12"/>
      <c r="AS657" s="12"/>
      <c r="AT657" s="12"/>
      <c r="AU657" s="12"/>
      <c r="AV657" s="12"/>
      <c r="AW657" s="12"/>
      <c r="AX657" s="12"/>
      <c r="AY657" s="12"/>
      <c r="AZ657" s="12"/>
      <c r="BA657" s="12"/>
      <c r="BB657" s="12"/>
      <c r="BC657" s="12"/>
      <c r="BD657" s="12"/>
      <c r="BE657" s="13"/>
      <c r="BF657" s="13"/>
      <c r="BG657" s="14"/>
      <c r="BH657" s="14"/>
      <c r="BI657" s="13"/>
      <c r="BJ657" s="13"/>
      <c r="BK657" s="14"/>
      <c r="BL657" s="14"/>
    </row>
    <row r="658" s="3" customFormat="1" ht="12.75" customHeight="1" hidden="1">
      <c r="P658" s="10"/>
      <c r="Q658" s="11"/>
      <c r="R658" s="12"/>
      <c r="S658" s="13"/>
      <c r="T658" s="13"/>
      <c r="U658" s="13"/>
      <c r="V658" s="13"/>
      <c r="W658" s="13"/>
      <c r="X658" s="13"/>
      <c r="Y658" s="13"/>
      <c r="Z658" s="12"/>
      <c r="AA658" s="12"/>
      <c r="AB658" s="12"/>
      <c r="AC658" s="12"/>
      <c r="AD658" s="12"/>
      <c r="AE658" s="12"/>
      <c r="AF658" s="12"/>
      <c r="AG658" s="12"/>
      <c r="AH658" s="12"/>
      <c r="AI658" s="12"/>
      <c r="AJ658" s="12"/>
      <c r="AK658" s="12"/>
      <c r="AL658" s="12"/>
      <c r="AM658" s="12"/>
      <c r="AN658" s="12"/>
      <c r="AO658" s="12"/>
      <c r="AP658" s="12"/>
      <c r="AQ658" s="12"/>
      <c r="AR658" s="12"/>
      <c r="AS658" s="12"/>
      <c r="AT658" s="12"/>
      <c r="AU658" s="12"/>
      <c r="AV658" s="12"/>
      <c r="AW658" s="12"/>
      <c r="AX658" s="12"/>
      <c r="AY658" s="12"/>
      <c r="AZ658" s="12"/>
      <c r="BA658" s="12"/>
      <c r="BB658" s="12"/>
      <c r="BC658" s="12"/>
      <c r="BD658" s="12"/>
      <c r="BE658" s="13"/>
      <c r="BF658" s="13"/>
      <c r="BG658" s="14"/>
      <c r="BH658" s="14"/>
      <c r="BI658" s="13"/>
      <c r="BJ658" s="13"/>
      <c r="BK658" s="14"/>
      <c r="BL658" s="14"/>
    </row>
    <row r="659" s="3" customFormat="1" ht="12.75" customHeight="1" hidden="1">
      <c r="P659" s="10"/>
      <c r="Q659" s="11"/>
      <c r="R659" s="12"/>
      <c r="S659" s="13"/>
      <c r="T659" s="13"/>
      <c r="U659" s="13"/>
      <c r="V659" s="13"/>
      <c r="W659" s="13"/>
      <c r="X659" s="13"/>
      <c r="Y659" s="13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  <c r="AK659" s="12"/>
      <c r="AL659" s="12"/>
      <c r="AM659" s="12"/>
      <c r="AN659" s="12"/>
      <c r="AO659" s="12"/>
      <c r="AP659" s="12"/>
      <c r="AQ659" s="12"/>
      <c r="AR659" s="12"/>
      <c r="AS659" s="12"/>
      <c r="AT659" s="12"/>
      <c r="AU659" s="12"/>
      <c r="AV659" s="12"/>
      <c r="AW659" s="12"/>
      <c r="AX659" s="12"/>
      <c r="AY659" s="12"/>
      <c r="AZ659" s="12"/>
      <c r="BA659" s="12"/>
      <c r="BB659" s="12"/>
      <c r="BC659" s="12"/>
      <c r="BD659" s="12"/>
      <c r="BE659" s="13"/>
      <c r="BF659" s="13"/>
      <c r="BG659" s="14"/>
      <c r="BH659" s="14"/>
      <c r="BI659" s="13"/>
      <c r="BJ659" s="13"/>
      <c r="BK659" s="14"/>
      <c r="BL659" s="14"/>
    </row>
    <row r="660" s="3" customFormat="1" ht="12.75" customHeight="1" hidden="1">
      <c r="P660" s="10"/>
      <c r="Q660" s="11"/>
      <c r="R660" s="12"/>
      <c r="S660" s="13"/>
      <c r="T660" s="13"/>
      <c r="U660" s="13"/>
      <c r="V660" s="13"/>
      <c r="W660" s="13"/>
      <c r="X660" s="13"/>
      <c r="Y660" s="13"/>
      <c r="Z660" s="12"/>
      <c r="AA660" s="12"/>
      <c r="AB660" s="12"/>
      <c r="AC660" s="12"/>
      <c r="AD660" s="12"/>
      <c r="AE660" s="12"/>
      <c r="AF660" s="12"/>
      <c r="AG660" s="12"/>
      <c r="AH660" s="12"/>
      <c r="AI660" s="12"/>
      <c r="AJ660" s="12"/>
      <c r="AK660" s="12"/>
      <c r="AL660" s="12"/>
      <c r="AM660" s="12"/>
      <c r="AN660" s="12"/>
      <c r="AO660" s="12"/>
      <c r="AP660" s="12"/>
      <c r="AQ660" s="12"/>
      <c r="AR660" s="12"/>
      <c r="AS660" s="12"/>
      <c r="AT660" s="12"/>
      <c r="AU660" s="12"/>
      <c r="AV660" s="12"/>
      <c r="AW660" s="12"/>
      <c r="AX660" s="12"/>
      <c r="AY660" s="12"/>
      <c r="AZ660" s="12"/>
      <c r="BA660" s="12"/>
      <c r="BB660" s="12"/>
      <c r="BC660" s="12"/>
      <c r="BD660" s="12"/>
      <c r="BE660" s="13"/>
      <c r="BF660" s="13"/>
      <c r="BG660" s="14"/>
      <c r="BH660" s="14"/>
      <c r="BI660" s="13"/>
      <c r="BJ660" s="13"/>
      <c r="BK660" s="14"/>
      <c r="BL660" s="14"/>
    </row>
    <row r="661" s="3" customFormat="1" ht="12.75" customHeight="1" hidden="1">
      <c r="P661" s="10"/>
      <c r="Q661" s="11"/>
      <c r="R661" s="12"/>
      <c r="S661" s="13"/>
      <c r="T661" s="13"/>
      <c r="U661" s="13"/>
      <c r="V661" s="13"/>
      <c r="W661" s="13"/>
      <c r="X661" s="13"/>
      <c r="Y661" s="13"/>
      <c r="Z661" s="12"/>
      <c r="AA661" s="12"/>
      <c r="AB661" s="12"/>
      <c r="AC661" s="12"/>
      <c r="AD661" s="12"/>
      <c r="AE661" s="12"/>
      <c r="AF661" s="12"/>
      <c r="AG661" s="12"/>
      <c r="AH661" s="12"/>
      <c r="AI661" s="12"/>
      <c r="AJ661" s="12"/>
      <c r="AK661" s="12"/>
      <c r="AL661" s="12"/>
      <c r="AM661" s="12"/>
      <c r="AN661" s="12"/>
      <c r="AO661" s="12"/>
      <c r="AP661" s="12"/>
      <c r="AQ661" s="12"/>
      <c r="AR661" s="12"/>
      <c r="AS661" s="12"/>
      <c r="AT661" s="12"/>
      <c r="AU661" s="12"/>
      <c r="AV661" s="12"/>
      <c r="AW661" s="12"/>
      <c r="AX661" s="12"/>
      <c r="AY661" s="12"/>
      <c r="AZ661" s="12"/>
      <c r="BA661" s="12"/>
      <c r="BB661" s="12"/>
      <c r="BC661" s="12"/>
      <c r="BD661" s="12"/>
      <c r="BE661" s="13"/>
      <c r="BF661" s="13"/>
      <c r="BG661" s="14"/>
      <c r="BH661" s="14"/>
      <c r="BI661" s="13"/>
      <c r="BJ661" s="13"/>
      <c r="BK661" s="14"/>
      <c r="BL661" s="14"/>
    </row>
    <row r="662" s="3" customFormat="1" ht="12.75" customHeight="1" hidden="1">
      <c r="P662" s="10"/>
      <c r="Q662" s="11"/>
      <c r="R662" s="12"/>
      <c r="S662" s="13"/>
      <c r="T662" s="13"/>
      <c r="U662" s="13"/>
      <c r="V662" s="13"/>
      <c r="W662" s="13"/>
      <c r="X662" s="13"/>
      <c r="Y662" s="13"/>
      <c r="Z662" s="12"/>
      <c r="AA662" s="12"/>
      <c r="AB662" s="12"/>
      <c r="AC662" s="12"/>
      <c r="AD662" s="12"/>
      <c r="AE662" s="12"/>
      <c r="AF662" s="12"/>
      <c r="AG662" s="12"/>
      <c r="AH662" s="12"/>
      <c r="AI662" s="12"/>
      <c r="AJ662" s="12"/>
      <c r="AK662" s="12"/>
      <c r="AL662" s="12"/>
      <c r="AM662" s="12"/>
      <c r="AN662" s="12"/>
      <c r="AO662" s="12"/>
      <c r="AP662" s="12"/>
      <c r="AQ662" s="12"/>
      <c r="AR662" s="12"/>
      <c r="AS662" s="12"/>
      <c r="AT662" s="12"/>
      <c r="AU662" s="12"/>
      <c r="AV662" s="12"/>
      <c r="AW662" s="12"/>
      <c r="AX662" s="12"/>
      <c r="AY662" s="12"/>
      <c r="AZ662" s="12"/>
      <c r="BA662" s="12"/>
      <c r="BB662" s="12"/>
      <c r="BC662" s="12"/>
      <c r="BD662" s="12"/>
      <c r="BE662" s="13"/>
      <c r="BF662" s="13"/>
      <c r="BG662" s="14"/>
      <c r="BH662" s="14"/>
      <c r="BI662" s="13"/>
      <c r="BJ662" s="13"/>
      <c r="BK662" s="14"/>
      <c r="BL662" s="14"/>
    </row>
    <row r="663" s="3" customFormat="1" ht="12.75" customHeight="1" hidden="1">
      <c r="P663" s="10"/>
      <c r="Q663" s="11"/>
      <c r="R663" s="12"/>
      <c r="S663" s="13"/>
      <c r="T663" s="13"/>
      <c r="U663" s="13"/>
      <c r="V663" s="13"/>
      <c r="W663" s="13"/>
      <c r="X663" s="13"/>
      <c r="Y663" s="13"/>
      <c r="Z663" s="12"/>
      <c r="AA663" s="12"/>
      <c r="AB663" s="12"/>
      <c r="AC663" s="12"/>
      <c r="AD663" s="12"/>
      <c r="AE663" s="12"/>
      <c r="AF663" s="12"/>
      <c r="AG663" s="12"/>
      <c r="AH663" s="12"/>
      <c r="AI663" s="12"/>
      <c r="AJ663" s="12"/>
      <c r="AK663" s="12"/>
      <c r="AL663" s="12"/>
      <c r="AM663" s="12"/>
      <c r="AN663" s="12"/>
      <c r="AO663" s="12"/>
      <c r="AP663" s="12"/>
      <c r="AQ663" s="12"/>
      <c r="AR663" s="12"/>
      <c r="AS663" s="12"/>
      <c r="AT663" s="12"/>
      <c r="AU663" s="12"/>
      <c r="AV663" s="12"/>
      <c r="AW663" s="12"/>
      <c r="AX663" s="12"/>
      <c r="AY663" s="12"/>
      <c r="AZ663" s="12"/>
      <c r="BA663" s="12"/>
      <c r="BB663" s="12"/>
      <c r="BC663" s="12"/>
      <c r="BD663" s="12"/>
      <c r="BE663" s="13"/>
      <c r="BF663" s="13"/>
      <c r="BG663" s="14"/>
      <c r="BH663" s="14"/>
      <c r="BI663" s="13"/>
      <c r="BJ663" s="13"/>
      <c r="BK663" s="14"/>
      <c r="BL663" s="14"/>
    </row>
    <row r="664" s="3" customFormat="1" ht="12.75" customHeight="1" hidden="1">
      <c r="P664" s="10"/>
      <c r="Q664" s="11"/>
      <c r="R664" s="12"/>
      <c r="S664" s="13"/>
      <c r="T664" s="13"/>
      <c r="U664" s="13"/>
      <c r="V664" s="13"/>
      <c r="W664" s="13"/>
      <c r="X664" s="13"/>
      <c r="Y664" s="13"/>
      <c r="Z664" s="12"/>
      <c r="AA664" s="12"/>
      <c r="AB664" s="12"/>
      <c r="AC664" s="12"/>
      <c r="AD664" s="12"/>
      <c r="AE664" s="12"/>
      <c r="AF664" s="12"/>
      <c r="AG664" s="12"/>
      <c r="AH664" s="12"/>
      <c r="AI664" s="12"/>
      <c r="AJ664" s="12"/>
      <c r="AK664" s="12"/>
      <c r="AL664" s="12"/>
      <c r="AM664" s="12"/>
      <c r="AN664" s="12"/>
      <c r="AO664" s="12"/>
      <c r="AP664" s="12"/>
      <c r="AQ664" s="12"/>
      <c r="AR664" s="12"/>
      <c r="AS664" s="12"/>
      <c r="AT664" s="12"/>
      <c r="AU664" s="12"/>
      <c r="AV664" s="12"/>
      <c r="AW664" s="12"/>
      <c r="AX664" s="12"/>
      <c r="AY664" s="12"/>
      <c r="AZ664" s="12"/>
      <c r="BA664" s="12"/>
      <c r="BB664" s="12"/>
      <c r="BC664" s="12"/>
      <c r="BD664" s="12"/>
      <c r="BE664" s="13"/>
      <c r="BF664" s="13"/>
      <c r="BG664" s="14"/>
      <c r="BH664" s="14"/>
      <c r="BI664" s="13"/>
      <c r="BJ664" s="13"/>
      <c r="BK664" s="14"/>
      <c r="BL664" s="14"/>
    </row>
    <row r="665" s="3" customFormat="1" ht="12.75" customHeight="1" hidden="1">
      <c r="P665" s="10"/>
      <c r="Q665" s="11"/>
      <c r="R665" s="12"/>
      <c r="S665" s="13"/>
      <c r="T665" s="13"/>
      <c r="U665" s="13"/>
      <c r="V665" s="13"/>
      <c r="W665" s="13"/>
      <c r="X665" s="13"/>
      <c r="Y665" s="13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  <c r="AK665" s="12"/>
      <c r="AL665" s="12"/>
      <c r="AM665" s="12"/>
      <c r="AN665" s="12"/>
      <c r="AO665" s="12"/>
      <c r="AP665" s="12"/>
      <c r="AQ665" s="12"/>
      <c r="AR665" s="12"/>
      <c r="AS665" s="12"/>
      <c r="AT665" s="12"/>
      <c r="AU665" s="12"/>
      <c r="AV665" s="12"/>
      <c r="AW665" s="12"/>
      <c r="AX665" s="12"/>
      <c r="AY665" s="12"/>
      <c r="AZ665" s="12"/>
      <c r="BA665" s="12"/>
      <c r="BB665" s="12"/>
      <c r="BC665" s="12"/>
      <c r="BD665" s="12"/>
      <c r="BE665" s="13"/>
      <c r="BF665" s="13"/>
      <c r="BG665" s="14"/>
      <c r="BH665" s="14"/>
      <c r="BI665" s="13"/>
      <c r="BJ665" s="13"/>
      <c r="BK665" s="14"/>
      <c r="BL665" s="14"/>
    </row>
    <row r="666" s="3" customFormat="1" ht="12.75" customHeight="1" hidden="1">
      <c r="P666" s="10"/>
      <c r="Q666" s="11"/>
      <c r="R666" s="12"/>
      <c r="S666" s="13"/>
      <c r="T666" s="13"/>
      <c r="U666" s="13"/>
      <c r="V666" s="13"/>
      <c r="W666" s="13"/>
      <c r="X666" s="13"/>
      <c r="Y666" s="13"/>
      <c r="Z666" s="12"/>
      <c r="AA666" s="12"/>
      <c r="AB666" s="12"/>
      <c r="AC666" s="12"/>
      <c r="AD666" s="12"/>
      <c r="AE666" s="12"/>
      <c r="AF666" s="12"/>
      <c r="AG666" s="12"/>
      <c r="AH666" s="12"/>
      <c r="AI666" s="12"/>
      <c r="AJ666" s="12"/>
      <c r="AK666" s="12"/>
      <c r="AL666" s="12"/>
      <c r="AM666" s="12"/>
      <c r="AN666" s="12"/>
      <c r="AO666" s="12"/>
      <c r="AP666" s="12"/>
      <c r="AQ666" s="12"/>
      <c r="AR666" s="12"/>
      <c r="AS666" s="12"/>
      <c r="AT666" s="12"/>
      <c r="AU666" s="12"/>
      <c r="AV666" s="12"/>
      <c r="AW666" s="12"/>
      <c r="AX666" s="12"/>
      <c r="AY666" s="12"/>
      <c r="AZ666" s="12"/>
      <c r="BA666" s="12"/>
      <c r="BB666" s="12"/>
      <c r="BC666" s="12"/>
      <c r="BD666" s="12"/>
      <c r="BE666" s="13"/>
      <c r="BF666" s="13"/>
      <c r="BG666" s="14"/>
      <c r="BH666" s="14"/>
      <c r="BI666" s="13"/>
      <c r="BJ666" s="13"/>
      <c r="BK666" s="14"/>
      <c r="BL666" s="14"/>
    </row>
    <row r="667" s="3" customFormat="1" ht="12.75" customHeight="1" hidden="1">
      <c r="P667" s="10"/>
      <c r="Q667" s="11"/>
      <c r="R667" s="12"/>
      <c r="S667" s="13"/>
      <c r="T667" s="13"/>
      <c r="U667" s="13"/>
      <c r="V667" s="13"/>
      <c r="W667" s="13"/>
      <c r="X667" s="13"/>
      <c r="Y667" s="13"/>
      <c r="Z667" s="12"/>
      <c r="AA667" s="12"/>
      <c r="AB667" s="12"/>
      <c r="AC667" s="12"/>
      <c r="AD667" s="12"/>
      <c r="AE667" s="12"/>
      <c r="AF667" s="12"/>
      <c r="AG667" s="12"/>
      <c r="AH667" s="12"/>
      <c r="AI667" s="12"/>
      <c r="AJ667" s="12"/>
      <c r="AK667" s="12"/>
      <c r="AL667" s="12"/>
      <c r="AM667" s="12"/>
      <c r="AN667" s="12"/>
      <c r="AO667" s="12"/>
      <c r="AP667" s="12"/>
      <c r="AQ667" s="12"/>
      <c r="AR667" s="12"/>
      <c r="AS667" s="12"/>
      <c r="AT667" s="12"/>
      <c r="AU667" s="12"/>
      <c r="AV667" s="12"/>
      <c r="AW667" s="12"/>
      <c r="AX667" s="12"/>
      <c r="AY667" s="12"/>
      <c r="AZ667" s="12"/>
      <c r="BA667" s="12"/>
      <c r="BB667" s="12"/>
      <c r="BC667" s="12"/>
      <c r="BD667" s="12"/>
      <c r="BE667" s="13"/>
      <c r="BF667" s="13"/>
      <c r="BG667" s="14"/>
      <c r="BH667" s="14"/>
      <c r="BI667" s="13"/>
      <c r="BJ667" s="13"/>
      <c r="BK667" s="14"/>
      <c r="BL667" s="14"/>
    </row>
    <row r="668" s="3" customFormat="1" ht="12.75" customHeight="1" hidden="1">
      <c r="P668" s="10"/>
      <c r="Q668" s="11"/>
      <c r="R668" s="12"/>
      <c r="S668" s="13"/>
      <c r="T668" s="13"/>
      <c r="U668" s="13"/>
      <c r="V668" s="13"/>
      <c r="W668" s="13"/>
      <c r="X668" s="13"/>
      <c r="Y668" s="13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  <c r="AK668" s="12"/>
      <c r="AL668" s="12"/>
      <c r="AM668" s="12"/>
      <c r="AN668" s="12"/>
      <c r="AO668" s="12"/>
      <c r="AP668" s="12"/>
      <c r="AQ668" s="12"/>
      <c r="AR668" s="12"/>
      <c r="AS668" s="12"/>
      <c r="AT668" s="12"/>
      <c r="AU668" s="12"/>
      <c r="AV668" s="12"/>
      <c r="AW668" s="12"/>
      <c r="AX668" s="12"/>
      <c r="AY668" s="12"/>
      <c r="AZ668" s="12"/>
      <c r="BA668" s="12"/>
      <c r="BB668" s="12"/>
      <c r="BC668" s="12"/>
      <c r="BD668" s="12"/>
      <c r="BE668" s="13"/>
      <c r="BF668" s="13"/>
      <c r="BG668" s="14"/>
      <c r="BH668" s="14"/>
      <c r="BI668" s="13"/>
      <c r="BJ668" s="13"/>
      <c r="BK668" s="14"/>
      <c r="BL668" s="14"/>
    </row>
    <row r="669" s="3" customFormat="1" ht="12.75" customHeight="1" hidden="1">
      <c r="P669" s="10"/>
      <c r="Q669" s="11"/>
      <c r="R669" s="12"/>
      <c r="S669" s="13"/>
      <c r="T669" s="13"/>
      <c r="U669" s="13"/>
      <c r="V669" s="13"/>
      <c r="W669" s="13"/>
      <c r="X669" s="13"/>
      <c r="Y669" s="13"/>
      <c r="Z669" s="12"/>
      <c r="AA669" s="12"/>
      <c r="AB669" s="12"/>
      <c r="AC669" s="12"/>
      <c r="AD669" s="12"/>
      <c r="AE669" s="12"/>
      <c r="AF669" s="12"/>
      <c r="AG669" s="12"/>
      <c r="AH669" s="12"/>
      <c r="AI669" s="12"/>
      <c r="AJ669" s="12"/>
      <c r="AK669" s="12"/>
      <c r="AL669" s="12"/>
      <c r="AM669" s="12"/>
      <c r="AN669" s="12"/>
      <c r="AO669" s="12"/>
      <c r="AP669" s="12"/>
      <c r="AQ669" s="12"/>
      <c r="AR669" s="12"/>
      <c r="AS669" s="12"/>
      <c r="AT669" s="12"/>
      <c r="AU669" s="12"/>
      <c r="AV669" s="12"/>
      <c r="AW669" s="12"/>
      <c r="AX669" s="12"/>
      <c r="AY669" s="12"/>
      <c r="AZ669" s="12"/>
      <c r="BA669" s="12"/>
      <c r="BB669" s="12"/>
      <c r="BC669" s="12"/>
      <c r="BD669" s="12"/>
      <c r="BE669" s="13"/>
      <c r="BF669" s="13"/>
      <c r="BG669" s="14"/>
      <c r="BH669" s="14"/>
      <c r="BI669" s="13"/>
      <c r="BJ669" s="13"/>
      <c r="BK669" s="14"/>
      <c r="BL669" s="14"/>
    </row>
    <row r="670" s="3" customFormat="1" ht="12.75" customHeight="1" hidden="1">
      <c r="P670" s="10"/>
      <c r="Q670" s="11"/>
      <c r="R670" s="12"/>
      <c r="S670" s="13"/>
      <c r="T670" s="13"/>
      <c r="U670" s="13"/>
      <c r="V670" s="13"/>
      <c r="W670" s="13"/>
      <c r="X670" s="13"/>
      <c r="Y670" s="13"/>
      <c r="Z670" s="12"/>
      <c r="AA670" s="12"/>
      <c r="AB670" s="12"/>
      <c r="AC670" s="12"/>
      <c r="AD670" s="12"/>
      <c r="AE670" s="12"/>
      <c r="AF670" s="12"/>
      <c r="AG670" s="12"/>
      <c r="AH670" s="12"/>
      <c r="AI670" s="12"/>
      <c r="AJ670" s="12"/>
      <c r="AK670" s="12"/>
      <c r="AL670" s="12"/>
      <c r="AM670" s="12"/>
      <c r="AN670" s="12"/>
      <c r="AO670" s="12"/>
      <c r="AP670" s="12"/>
      <c r="AQ670" s="12"/>
      <c r="AR670" s="12"/>
      <c r="AS670" s="12"/>
      <c r="AT670" s="12"/>
      <c r="AU670" s="12"/>
      <c r="AV670" s="12"/>
      <c r="AW670" s="12"/>
      <c r="AX670" s="12"/>
      <c r="AY670" s="12"/>
      <c r="AZ670" s="12"/>
      <c r="BA670" s="12"/>
      <c r="BB670" s="12"/>
      <c r="BC670" s="12"/>
      <c r="BD670" s="12"/>
      <c r="BE670" s="13"/>
      <c r="BF670" s="13"/>
      <c r="BG670" s="14"/>
      <c r="BH670" s="14"/>
      <c r="BI670" s="13"/>
      <c r="BJ670" s="13"/>
      <c r="BK670" s="14"/>
      <c r="BL670" s="14"/>
    </row>
    <row r="671" s="3" customFormat="1" ht="12.75" customHeight="1" hidden="1">
      <c r="P671" s="10"/>
      <c r="Q671" s="11"/>
      <c r="R671" s="12"/>
      <c r="S671" s="13"/>
      <c r="T671" s="13"/>
      <c r="U671" s="13"/>
      <c r="V671" s="13"/>
      <c r="W671" s="13"/>
      <c r="X671" s="13"/>
      <c r="Y671" s="13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/>
      <c r="AJ671" s="12"/>
      <c r="AK671" s="12"/>
      <c r="AL671" s="12"/>
      <c r="AM671" s="12"/>
      <c r="AN671" s="12"/>
      <c r="AO671" s="12"/>
      <c r="AP671" s="12"/>
      <c r="AQ671" s="12"/>
      <c r="AR671" s="12"/>
      <c r="AS671" s="12"/>
      <c r="AT671" s="12"/>
      <c r="AU671" s="12"/>
      <c r="AV671" s="12"/>
      <c r="AW671" s="12"/>
      <c r="AX671" s="12"/>
      <c r="AY671" s="12"/>
      <c r="AZ671" s="12"/>
      <c r="BA671" s="12"/>
      <c r="BB671" s="12"/>
      <c r="BC671" s="12"/>
      <c r="BD671" s="12"/>
      <c r="BE671" s="13"/>
      <c r="BF671" s="13"/>
      <c r="BG671" s="14"/>
      <c r="BH671" s="14"/>
      <c r="BI671" s="13"/>
      <c r="BJ671" s="13"/>
      <c r="BK671" s="14"/>
      <c r="BL671" s="14"/>
    </row>
    <row r="672" s="3" customFormat="1" ht="12.75" customHeight="1" hidden="1">
      <c r="P672" s="10"/>
      <c r="Q672" s="11"/>
      <c r="R672" s="12"/>
      <c r="S672" s="13"/>
      <c r="T672" s="13"/>
      <c r="U672" s="13"/>
      <c r="V672" s="13"/>
      <c r="W672" s="13"/>
      <c r="X672" s="13"/>
      <c r="Y672" s="13"/>
      <c r="Z672" s="12"/>
      <c r="AA672" s="12"/>
      <c r="AB672" s="12"/>
      <c r="AC672" s="12"/>
      <c r="AD672" s="12"/>
      <c r="AE672" s="12"/>
      <c r="AF672" s="12"/>
      <c r="AG672" s="12"/>
      <c r="AH672" s="12"/>
      <c r="AI672" s="12"/>
      <c r="AJ672" s="12"/>
      <c r="AK672" s="12"/>
      <c r="AL672" s="12"/>
      <c r="AM672" s="12"/>
      <c r="AN672" s="12"/>
      <c r="AO672" s="12"/>
      <c r="AP672" s="12"/>
      <c r="AQ672" s="12"/>
      <c r="AR672" s="12"/>
      <c r="AS672" s="12"/>
      <c r="AT672" s="12"/>
      <c r="AU672" s="12"/>
      <c r="AV672" s="12"/>
      <c r="AW672" s="12"/>
      <c r="AX672" s="12"/>
      <c r="AY672" s="12"/>
      <c r="AZ672" s="12"/>
      <c r="BA672" s="12"/>
      <c r="BB672" s="12"/>
      <c r="BC672" s="12"/>
      <c r="BD672" s="12"/>
      <c r="BE672" s="13"/>
      <c r="BF672" s="13"/>
      <c r="BG672" s="14"/>
      <c r="BH672" s="14"/>
      <c r="BI672" s="13"/>
      <c r="BJ672" s="13"/>
      <c r="BK672" s="14"/>
      <c r="BL672" s="14"/>
    </row>
    <row r="673" s="3" customFormat="1" ht="12.75" customHeight="1" hidden="1">
      <c r="P673" s="10"/>
      <c r="Q673" s="11"/>
      <c r="R673" s="12"/>
      <c r="S673" s="13"/>
      <c r="T673" s="13"/>
      <c r="U673" s="13"/>
      <c r="V673" s="13"/>
      <c r="W673" s="13"/>
      <c r="X673" s="13"/>
      <c r="Y673" s="13"/>
      <c r="Z673" s="12"/>
      <c r="AA673" s="12"/>
      <c r="AB673" s="12"/>
      <c r="AC673" s="12"/>
      <c r="AD673" s="12"/>
      <c r="AE673" s="12"/>
      <c r="AF673" s="12"/>
      <c r="AG673" s="12"/>
      <c r="AH673" s="12"/>
      <c r="AI673" s="12"/>
      <c r="AJ673" s="12"/>
      <c r="AK673" s="12"/>
      <c r="AL673" s="12"/>
      <c r="AM673" s="12"/>
      <c r="AN673" s="12"/>
      <c r="AO673" s="12"/>
      <c r="AP673" s="12"/>
      <c r="AQ673" s="12"/>
      <c r="AR673" s="12"/>
      <c r="AS673" s="12"/>
      <c r="AT673" s="12"/>
      <c r="AU673" s="12"/>
      <c r="AV673" s="12"/>
      <c r="AW673" s="12"/>
      <c r="AX673" s="12"/>
      <c r="AY673" s="12"/>
      <c r="AZ673" s="12"/>
      <c r="BA673" s="12"/>
      <c r="BB673" s="12"/>
      <c r="BC673" s="12"/>
      <c r="BD673" s="12"/>
      <c r="BE673" s="13"/>
      <c r="BF673" s="13"/>
      <c r="BG673" s="14"/>
      <c r="BH673" s="14"/>
      <c r="BI673" s="13"/>
      <c r="BJ673" s="13"/>
      <c r="BK673" s="14"/>
      <c r="BL673" s="14"/>
    </row>
    <row r="674" s="3" customFormat="1" ht="12.75" customHeight="1" hidden="1">
      <c r="P674" s="10"/>
      <c r="Q674" s="11"/>
      <c r="R674" s="12"/>
      <c r="S674" s="13"/>
      <c r="T674" s="13"/>
      <c r="U674" s="13"/>
      <c r="V674" s="13"/>
      <c r="W674" s="13"/>
      <c r="X674" s="13"/>
      <c r="Y674" s="13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/>
      <c r="AJ674" s="12"/>
      <c r="AK674" s="12"/>
      <c r="AL674" s="12"/>
      <c r="AM674" s="12"/>
      <c r="AN674" s="12"/>
      <c r="AO674" s="12"/>
      <c r="AP674" s="12"/>
      <c r="AQ674" s="12"/>
      <c r="AR674" s="12"/>
      <c r="AS674" s="12"/>
      <c r="AT674" s="12"/>
      <c r="AU674" s="12"/>
      <c r="AV674" s="12"/>
      <c r="AW674" s="12"/>
      <c r="AX674" s="12"/>
      <c r="AY674" s="12"/>
      <c r="AZ674" s="12"/>
      <c r="BA674" s="12"/>
      <c r="BB674" s="12"/>
      <c r="BC674" s="12"/>
      <c r="BD674" s="12"/>
      <c r="BE674" s="13"/>
      <c r="BF674" s="13"/>
      <c r="BG674" s="14"/>
      <c r="BH674" s="14"/>
      <c r="BI674" s="13"/>
      <c r="BJ674" s="13"/>
      <c r="BK674" s="14"/>
      <c r="BL674" s="14"/>
    </row>
    <row r="675" s="3" customFormat="1" ht="12.75" customHeight="1" hidden="1">
      <c r="P675" s="10"/>
      <c r="Q675" s="11"/>
      <c r="R675" s="12"/>
      <c r="S675" s="13"/>
      <c r="T675" s="13"/>
      <c r="U675" s="13"/>
      <c r="V675" s="13"/>
      <c r="W675" s="13"/>
      <c r="X675" s="13"/>
      <c r="Y675" s="13"/>
      <c r="Z675" s="12"/>
      <c r="AA675" s="12"/>
      <c r="AB675" s="12"/>
      <c r="AC675" s="12"/>
      <c r="AD675" s="12"/>
      <c r="AE675" s="12"/>
      <c r="AF675" s="12"/>
      <c r="AG675" s="12"/>
      <c r="AH675" s="12"/>
      <c r="AI675" s="12"/>
      <c r="AJ675" s="12"/>
      <c r="AK675" s="12"/>
      <c r="AL675" s="12"/>
      <c r="AM675" s="12"/>
      <c r="AN675" s="12"/>
      <c r="AO675" s="12"/>
      <c r="AP675" s="12"/>
      <c r="AQ675" s="12"/>
      <c r="AR675" s="12"/>
      <c r="AS675" s="12"/>
      <c r="AT675" s="12"/>
      <c r="AU675" s="12"/>
      <c r="AV675" s="12"/>
      <c r="AW675" s="12"/>
      <c r="AX675" s="12"/>
      <c r="AY675" s="12"/>
      <c r="AZ675" s="12"/>
      <c r="BA675" s="12"/>
      <c r="BB675" s="12"/>
      <c r="BC675" s="12"/>
      <c r="BD675" s="12"/>
      <c r="BE675" s="13"/>
      <c r="BF675" s="13"/>
      <c r="BG675" s="14"/>
      <c r="BH675" s="14"/>
      <c r="BI675" s="13"/>
      <c r="BJ675" s="13"/>
      <c r="BK675" s="14"/>
      <c r="BL675" s="14"/>
    </row>
    <row r="676" s="3" customFormat="1" ht="12.75" customHeight="1" hidden="1">
      <c r="P676" s="10"/>
      <c r="Q676" s="11"/>
      <c r="R676" s="12"/>
      <c r="S676" s="13"/>
      <c r="T676" s="13"/>
      <c r="U676" s="13"/>
      <c r="V676" s="13"/>
      <c r="W676" s="13"/>
      <c r="X676" s="13"/>
      <c r="Y676" s="13"/>
      <c r="Z676" s="12"/>
      <c r="AA676" s="12"/>
      <c r="AB676" s="12"/>
      <c r="AC676" s="12"/>
      <c r="AD676" s="12"/>
      <c r="AE676" s="12"/>
      <c r="AF676" s="12"/>
      <c r="AG676" s="12"/>
      <c r="AH676" s="12"/>
      <c r="AI676" s="12"/>
      <c r="AJ676" s="12"/>
      <c r="AK676" s="12"/>
      <c r="AL676" s="12"/>
      <c r="AM676" s="12"/>
      <c r="AN676" s="12"/>
      <c r="AO676" s="12"/>
      <c r="AP676" s="12"/>
      <c r="AQ676" s="12"/>
      <c r="AR676" s="12"/>
      <c r="AS676" s="12"/>
      <c r="AT676" s="12"/>
      <c r="AU676" s="12"/>
      <c r="AV676" s="12"/>
      <c r="AW676" s="12"/>
      <c r="AX676" s="12"/>
      <c r="AY676" s="12"/>
      <c r="AZ676" s="12"/>
      <c r="BA676" s="12"/>
      <c r="BB676" s="12"/>
      <c r="BC676" s="12"/>
      <c r="BD676" s="12"/>
      <c r="BE676" s="13"/>
      <c r="BF676" s="13"/>
      <c r="BG676" s="14"/>
      <c r="BH676" s="14"/>
      <c r="BI676" s="13"/>
      <c r="BJ676" s="13"/>
      <c r="BK676" s="14"/>
      <c r="BL676" s="14"/>
    </row>
    <row r="677" s="3" customFormat="1" ht="12.75" customHeight="1" hidden="1">
      <c r="P677" s="10"/>
      <c r="Q677" s="11"/>
      <c r="R677" s="12"/>
      <c r="S677" s="13"/>
      <c r="T677" s="13"/>
      <c r="U677" s="13"/>
      <c r="V677" s="13"/>
      <c r="W677" s="13"/>
      <c r="X677" s="13"/>
      <c r="Y677" s="13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/>
      <c r="AJ677" s="12"/>
      <c r="AK677" s="12"/>
      <c r="AL677" s="12"/>
      <c r="AM677" s="12"/>
      <c r="AN677" s="12"/>
      <c r="AO677" s="12"/>
      <c r="AP677" s="12"/>
      <c r="AQ677" s="12"/>
      <c r="AR677" s="12"/>
      <c r="AS677" s="12"/>
      <c r="AT677" s="12"/>
      <c r="AU677" s="12"/>
      <c r="AV677" s="12"/>
      <c r="AW677" s="12"/>
      <c r="AX677" s="12"/>
      <c r="AY677" s="12"/>
      <c r="AZ677" s="12"/>
      <c r="BA677" s="12"/>
      <c r="BB677" s="12"/>
      <c r="BC677" s="12"/>
      <c r="BD677" s="12"/>
      <c r="BE677" s="13"/>
      <c r="BF677" s="13"/>
      <c r="BG677" s="14"/>
      <c r="BH677" s="14"/>
      <c r="BI677" s="13"/>
      <c r="BJ677" s="13"/>
      <c r="BK677" s="14"/>
      <c r="BL677" s="14"/>
    </row>
    <row r="678" s="3" customFormat="1" ht="12.75" customHeight="1" hidden="1">
      <c r="P678" s="10"/>
      <c r="Q678" s="11"/>
      <c r="R678" s="12"/>
      <c r="S678" s="13"/>
      <c r="T678" s="13"/>
      <c r="U678" s="13"/>
      <c r="V678" s="13"/>
      <c r="W678" s="13"/>
      <c r="X678" s="13"/>
      <c r="Y678" s="13"/>
      <c r="Z678" s="12"/>
      <c r="AA678" s="12"/>
      <c r="AB678" s="12"/>
      <c r="AC678" s="12"/>
      <c r="AD678" s="12"/>
      <c r="AE678" s="12"/>
      <c r="AF678" s="12"/>
      <c r="AG678" s="12"/>
      <c r="AH678" s="12"/>
      <c r="AI678" s="12"/>
      <c r="AJ678" s="12"/>
      <c r="AK678" s="12"/>
      <c r="AL678" s="12"/>
      <c r="AM678" s="12"/>
      <c r="AN678" s="12"/>
      <c r="AO678" s="12"/>
      <c r="AP678" s="12"/>
      <c r="AQ678" s="12"/>
      <c r="AR678" s="12"/>
      <c r="AS678" s="12"/>
      <c r="AT678" s="12"/>
      <c r="AU678" s="12"/>
      <c r="AV678" s="12"/>
      <c r="AW678" s="12"/>
      <c r="AX678" s="12"/>
      <c r="AY678" s="12"/>
      <c r="AZ678" s="12"/>
      <c r="BA678" s="12"/>
      <c r="BB678" s="12"/>
      <c r="BC678" s="12"/>
      <c r="BD678" s="12"/>
      <c r="BE678" s="13"/>
      <c r="BF678" s="13"/>
      <c r="BG678" s="14"/>
      <c r="BH678" s="14"/>
      <c r="BI678" s="13"/>
      <c r="BJ678" s="13"/>
      <c r="BK678" s="14"/>
      <c r="BL678" s="14"/>
    </row>
    <row r="679" s="3" customFormat="1" ht="12.75" customHeight="1" hidden="1">
      <c r="P679" s="10"/>
      <c r="Q679" s="11"/>
      <c r="R679" s="12"/>
      <c r="S679" s="13"/>
      <c r="T679" s="13"/>
      <c r="U679" s="13"/>
      <c r="V679" s="13"/>
      <c r="W679" s="13"/>
      <c r="X679" s="13"/>
      <c r="Y679" s="13"/>
      <c r="Z679" s="12"/>
      <c r="AA679" s="12"/>
      <c r="AB679" s="12"/>
      <c r="AC679" s="12"/>
      <c r="AD679" s="12"/>
      <c r="AE679" s="12"/>
      <c r="AF679" s="12"/>
      <c r="AG679" s="12"/>
      <c r="AH679" s="12"/>
      <c r="AI679" s="12"/>
      <c r="AJ679" s="12"/>
      <c r="AK679" s="12"/>
      <c r="AL679" s="12"/>
      <c r="AM679" s="12"/>
      <c r="AN679" s="12"/>
      <c r="AO679" s="12"/>
      <c r="AP679" s="12"/>
      <c r="AQ679" s="12"/>
      <c r="AR679" s="12"/>
      <c r="AS679" s="12"/>
      <c r="AT679" s="12"/>
      <c r="AU679" s="12"/>
      <c r="AV679" s="12"/>
      <c r="AW679" s="12"/>
      <c r="AX679" s="12"/>
      <c r="AY679" s="12"/>
      <c r="AZ679" s="12"/>
      <c r="BA679" s="12"/>
      <c r="BB679" s="12"/>
      <c r="BC679" s="12"/>
      <c r="BD679" s="12"/>
      <c r="BE679" s="13"/>
      <c r="BF679" s="13"/>
      <c r="BG679" s="14"/>
      <c r="BH679" s="14"/>
      <c r="BI679" s="13"/>
      <c r="BJ679" s="13"/>
      <c r="BK679" s="14"/>
      <c r="BL679" s="14"/>
    </row>
    <row r="680" s="3" customFormat="1" ht="12.75" customHeight="1" hidden="1">
      <c r="P680" s="10"/>
      <c r="Q680" s="11"/>
      <c r="R680" s="12"/>
      <c r="S680" s="13"/>
      <c r="T680" s="13"/>
      <c r="U680" s="13"/>
      <c r="V680" s="13"/>
      <c r="W680" s="13"/>
      <c r="X680" s="13"/>
      <c r="Y680" s="13"/>
      <c r="Z680" s="12"/>
      <c r="AA680" s="12"/>
      <c r="AB680" s="12"/>
      <c r="AC680" s="12"/>
      <c r="AD680" s="12"/>
      <c r="AE680" s="12"/>
      <c r="AF680" s="12"/>
      <c r="AG680" s="12"/>
      <c r="AH680" s="12"/>
      <c r="AI680" s="12"/>
      <c r="AJ680" s="12"/>
      <c r="AK680" s="12"/>
      <c r="AL680" s="12"/>
      <c r="AM680" s="12"/>
      <c r="AN680" s="12"/>
      <c r="AO680" s="12"/>
      <c r="AP680" s="12"/>
      <c r="AQ680" s="12"/>
      <c r="AR680" s="12"/>
      <c r="AS680" s="12"/>
      <c r="AT680" s="12"/>
      <c r="AU680" s="12"/>
      <c r="AV680" s="12"/>
      <c r="AW680" s="12"/>
      <c r="AX680" s="12"/>
      <c r="AY680" s="12"/>
      <c r="AZ680" s="12"/>
      <c r="BA680" s="12"/>
      <c r="BB680" s="12"/>
      <c r="BC680" s="12"/>
      <c r="BD680" s="12"/>
      <c r="BE680" s="13"/>
      <c r="BF680" s="13"/>
      <c r="BG680" s="14"/>
      <c r="BH680" s="14"/>
      <c r="BI680" s="13"/>
      <c r="BJ680" s="13"/>
      <c r="BK680" s="14"/>
      <c r="BL680" s="14"/>
    </row>
    <row r="681" s="3" customFormat="1" ht="12.75" customHeight="1" hidden="1">
      <c r="P681" s="10"/>
      <c r="Q681" s="11"/>
      <c r="R681" s="12"/>
      <c r="S681" s="13"/>
      <c r="T681" s="13"/>
      <c r="U681" s="13"/>
      <c r="V681" s="13"/>
      <c r="W681" s="13"/>
      <c r="X681" s="13"/>
      <c r="Y681" s="13"/>
      <c r="Z681" s="12"/>
      <c r="AA681" s="12"/>
      <c r="AB681" s="12"/>
      <c r="AC681" s="12"/>
      <c r="AD681" s="12"/>
      <c r="AE681" s="12"/>
      <c r="AF681" s="12"/>
      <c r="AG681" s="12"/>
      <c r="AH681" s="12"/>
      <c r="AI681" s="12"/>
      <c r="AJ681" s="12"/>
      <c r="AK681" s="12"/>
      <c r="AL681" s="12"/>
      <c r="AM681" s="12"/>
      <c r="AN681" s="12"/>
      <c r="AO681" s="12"/>
      <c r="AP681" s="12"/>
      <c r="AQ681" s="12"/>
      <c r="AR681" s="12"/>
      <c r="AS681" s="12"/>
      <c r="AT681" s="12"/>
      <c r="AU681" s="12"/>
      <c r="AV681" s="12"/>
      <c r="AW681" s="12"/>
      <c r="AX681" s="12"/>
      <c r="AY681" s="12"/>
      <c r="AZ681" s="12"/>
      <c r="BA681" s="12"/>
      <c r="BB681" s="12"/>
      <c r="BC681" s="12"/>
      <c r="BD681" s="12"/>
      <c r="BE681" s="13"/>
      <c r="BF681" s="13"/>
      <c r="BG681" s="14"/>
      <c r="BH681" s="14"/>
      <c r="BI681" s="13"/>
      <c r="BJ681" s="13"/>
      <c r="BK681" s="14"/>
      <c r="BL681" s="14"/>
    </row>
    <row r="682" s="3" customFormat="1" ht="12.75" customHeight="1" hidden="1">
      <c r="P682" s="10"/>
      <c r="Q682" s="11"/>
      <c r="R682" s="12"/>
      <c r="S682" s="13"/>
      <c r="T682" s="13"/>
      <c r="U682" s="13"/>
      <c r="V682" s="13"/>
      <c r="W682" s="13"/>
      <c r="X682" s="13"/>
      <c r="Y682" s="13"/>
      <c r="Z682" s="12"/>
      <c r="AA682" s="12"/>
      <c r="AB682" s="12"/>
      <c r="AC682" s="12"/>
      <c r="AD682" s="12"/>
      <c r="AE682" s="12"/>
      <c r="AF682" s="12"/>
      <c r="AG682" s="12"/>
      <c r="AH682" s="12"/>
      <c r="AI682" s="12"/>
      <c r="AJ682" s="12"/>
      <c r="AK682" s="12"/>
      <c r="AL682" s="12"/>
      <c r="AM682" s="12"/>
      <c r="AN682" s="12"/>
      <c r="AO682" s="12"/>
      <c r="AP682" s="12"/>
      <c r="AQ682" s="12"/>
      <c r="AR682" s="12"/>
      <c r="AS682" s="12"/>
      <c r="AT682" s="12"/>
      <c r="AU682" s="12"/>
      <c r="AV682" s="12"/>
      <c r="AW682" s="12"/>
      <c r="AX682" s="12"/>
      <c r="AY682" s="12"/>
      <c r="AZ682" s="12"/>
      <c r="BA682" s="12"/>
      <c r="BB682" s="12"/>
      <c r="BC682" s="12"/>
      <c r="BD682" s="12"/>
      <c r="BE682" s="13"/>
      <c r="BF682" s="13"/>
      <c r="BG682" s="14"/>
      <c r="BH682" s="14"/>
      <c r="BI682" s="13"/>
      <c r="BJ682" s="13"/>
      <c r="BK682" s="14"/>
      <c r="BL682" s="14"/>
    </row>
    <row r="683" s="3" customFormat="1" ht="12.75" customHeight="1" hidden="1">
      <c r="P683" s="10"/>
      <c r="Q683" s="11"/>
      <c r="R683" s="12"/>
      <c r="S683" s="13"/>
      <c r="T683" s="13"/>
      <c r="U683" s="13"/>
      <c r="V683" s="13"/>
      <c r="W683" s="13"/>
      <c r="X683" s="13"/>
      <c r="Y683" s="13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  <c r="AK683" s="12"/>
      <c r="AL683" s="12"/>
      <c r="AM683" s="12"/>
      <c r="AN683" s="12"/>
      <c r="AO683" s="12"/>
      <c r="AP683" s="12"/>
      <c r="AQ683" s="12"/>
      <c r="AR683" s="12"/>
      <c r="AS683" s="12"/>
      <c r="AT683" s="12"/>
      <c r="AU683" s="12"/>
      <c r="AV683" s="12"/>
      <c r="AW683" s="12"/>
      <c r="AX683" s="12"/>
      <c r="AY683" s="12"/>
      <c r="AZ683" s="12"/>
      <c r="BA683" s="12"/>
      <c r="BB683" s="12"/>
      <c r="BC683" s="12"/>
      <c r="BD683" s="12"/>
      <c r="BE683" s="13"/>
      <c r="BF683" s="13"/>
      <c r="BG683" s="14"/>
      <c r="BH683" s="14"/>
      <c r="BI683" s="13"/>
      <c r="BJ683" s="13"/>
      <c r="BK683" s="14"/>
      <c r="BL683" s="14"/>
    </row>
    <row r="684" s="3" customFormat="1" ht="12.75" customHeight="1" hidden="1">
      <c r="P684" s="10"/>
      <c r="Q684" s="11"/>
      <c r="R684" s="12"/>
      <c r="S684" s="13"/>
      <c r="T684" s="13"/>
      <c r="U684" s="13"/>
      <c r="V684" s="13"/>
      <c r="W684" s="13"/>
      <c r="X684" s="13"/>
      <c r="Y684" s="13"/>
      <c r="Z684" s="12"/>
      <c r="AA684" s="12"/>
      <c r="AB684" s="12"/>
      <c r="AC684" s="12"/>
      <c r="AD684" s="12"/>
      <c r="AE684" s="12"/>
      <c r="AF684" s="12"/>
      <c r="AG684" s="12"/>
      <c r="AH684" s="12"/>
      <c r="AI684" s="12"/>
      <c r="AJ684" s="12"/>
      <c r="AK684" s="12"/>
      <c r="AL684" s="12"/>
      <c r="AM684" s="12"/>
      <c r="AN684" s="12"/>
      <c r="AO684" s="12"/>
      <c r="AP684" s="12"/>
      <c r="AQ684" s="12"/>
      <c r="AR684" s="12"/>
      <c r="AS684" s="12"/>
      <c r="AT684" s="12"/>
      <c r="AU684" s="12"/>
      <c r="AV684" s="12"/>
      <c r="AW684" s="12"/>
      <c r="AX684" s="12"/>
      <c r="AY684" s="12"/>
      <c r="AZ684" s="12"/>
      <c r="BA684" s="12"/>
      <c r="BB684" s="12"/>
      <c r="BC684" s="12"/>
      <c r="BD684" s="12"/>
      <c r="BE684" s="13"/>
      <c r="BF684" s="13"/>
      <c r="BG684" s="14"/>
      <c r="BH684" s="14"/>
      <c r="BI684" s="13"/>
      <c r="BJ684" s="13"/>
      <c r="BK684" s="14"/>
      <c r="BL684" s="14"/>
    </row>
    <row r="685" s="3" customFormat="1" ht="12.75" customHeight="1" hidden="1">
      <c r="P685" s="10"/>
      <c r="Q685" s="11"/>
      <c r="R685" s="12"/>
      <c r="S685" s="13"/>
      <c r="T685" s="13"/>
      <c r="U685" s="13"/>
      <c r="V685" s="13"/>
      <c r="W685" s="13"/>
      <c r="X685" s="13"/>
      <c r="Y685" s="13"/>
      <c r="Z685" s="12"/>
      <c r="AA685" s="12"/>
      <c r="AB685" s="12"/>
      <c r="AC685" s="12"/>
      <c r="AD685" s="12"/>
      <c r="AE685" s="12"/>
      <c r="AF685" s="12"/>
      <c r="AG685" s="12"/>
      <c r="AH685" s="12"/>
      <c r="AI685" s="12"/>
      <c r="AJ685" s="12"/>
      <c r="AK685" s="12"/>
      <c r="AL685" s="12"/>
      <c r="AM685" s="12"/>
      <c r="AN685" s="12"/>
      <c r="AO685" s="12"/>
      <c r="AP685" s="12"/>
      <c r="AQ685" s="12"/>
      <c r="AR685" s="12"/>
      <c r="AS685" s="12"/>
      <c r="AT685" s="12"/>
      <c r="AU685" s="12"/>
      <c r="AV685" s="12"/>
      <c r="AW685" s="12"/>
      <c r="AX685" s="12"/>
      <c r="AY685" s="12"/>
      <c r="AZ685" s="12"/>
      <c r="BA685" s="12"/>
      <c r="BB685" s="12"/>
      <c r="BC685" s="12"/>
      <c r="BD685" s="12"/>
      <c r="BE685" s="13"/>
      <c r="BF685" s="13"/>
      <c r="BG685" s="14"/>
      <c r="BH685" s="14"/>
      <c r="BI685" s="13"/>
      <c r="BJ685" s="13"/>
      <c r="BK685" s="14"/>
      <c r="BL685" s="14"/>
    </row>
    <row r="686" s="3" customFormat="1" ht="12.75" customHeight="1" hidden="1">
      <c r="P686" s="10"/>
      <c r="Q686" s="11"/>
      <c r="R686" s="12"/>
      <c r="S686" s="13"/>
      <c r="T686" s="13"/>
      <c r="U686" s="13"/>
      <c r="V686" s="13"/>
      <c r="W686" s="13"/>
      <c r="X686" s="13"/>
      <c r="Y686" s="13"/>
      <c r="Z686" s="12"/>
      <c r="AA686" s="12"/>
      <c r="AB686" s="12"/>
      <c r="AC686" s="12"/>
      <c r="AD686" s="12"/>
      <c r="AE686" s="12"/>
      <c r="AF686" s="12"/>
      <c r="AG686" s="12"/>
      <c r="AH686" s="12"/>
      <c r="AI686" s="12"/>
      <c r="AJ686" s="12"/>
      <c r="AK686" s="12"/>
      <c r="AL686" s="12"/>
      <c r="AM686" s="12"/>
      <c r="AN686" s="12"/>
      <c r="AO686" s="12"/>
      <c r="AP686" s="12"/>
      <c r="AQ686" s="12"/>
      <c r="AR686" s="12"/>
      <c r="AS686" s="12"/>
      <c r="AT686" s="12"/>
      <c r="AU686" s="12"/>
      <c r="AV686" s="12"/>
      <c r="AW686" s="12"/>
      <c r="AX686" s="12"/>
      <c r="AY686" s="12"/>
      <c r="AZ686" s="12"/>
      <c r="BA686" s="12"/>
      <c r="BB686" s="12"/>
      <c r="BC686" s="12"/>
      <c r="BD686" s="12"/>
      <c r="BE686" s="13"/>
      <c r="BF686" s="13"/>
      <c r="BG686" s="14"/>
      <c r="BH686" s="14"/>
      <c r="BI686" s="13"/>
      <c r="BJ686" s="13"/>
      <c r="BK686" s="14"/>
      <c r="BL686" s="14"/>
    </row>
    <row r="687" s="3" customFormat="1" ht="12.75" customHeight="1" hidden="1">
      <c r="P687" s="10"/>
      <c r="Q687" s="11"/>
      <c r="R687" s="12"/>
      <c r="S687" s="13"/>
      <c r="T687" s="13"/>
      <c r="U687" s="13"/>
      <c r="V687" s="13"/>
      <c r="W687" s="13"/>
      <c r="X687" s="13"/>
      <c r="Y687" s="13"/>
      <c r="Z687" s="12"/>
      <c r="AA687" s="12"/>
      <c r="AB687" s="12"/>
      <c r="AC687" s="12"/>
      <c r="AD687" s="12"/>
      <c r="AE687" s="12"/>
      <c r="AF687" s="12"/>
      <c r="AG687" s="12"/>
      <c r="AH687" s="12"/>
      <c r="AI687" s="12"/>
      <c r="AJ687" s="12"/>
      <c r="AK687" s="12"/>
      <c r="AL687" s="12"/>
      <c r="AM687" s="12"/>
      <c r="AN687" s="12"/>
      <c r="AO687" s="12"/>
      <c r="AP687" s="12"/>
      <c r="AQ687" s="12"/>
      <c r="AR687" s="12"/>
      <c r="AS687" s="12"/>
      <c r="AT687" s="12"/>
      <c r="AU687" s="12"/>
      <c r="AV687" s="12"/>
      <c r="AW687" s="12"/>
      <c r="AX687" s="12"/>
      <c r="AY687" s="12"/>
      <c r="AZ687" s="12"/>
      <c r="BA687" s="12"/>
      <c r="BB687" s="12"/>
      <c r="BC687" s="12"/>
      <c r="BD687" s="12"/>
      <c r="BE687" s="13"/>
      <c r="BF687" s="13"/>
      <c r="BG687" s="14"/>
      <c r="BH687" s="14"/>
      <c r="BI687" s="13"/>
      <c r="BJ687" s="13"/>
      <c r="BK687" s="14"/>
      <c r="BL687" s="14"/>
    </row>
    <row r="688" s="3" customFormat="1" ht="12.75" customHeight="1" hidden="1">
      <c r="P688" s="10"/>
      <c r="Q688" s="11"/>
      <c r="R688" s="12"/>
      <c r="S688" s="13"/>
      <c r="T688" s="13"/>
      <c r="U688" s="13"/>
      <c r="V688" s="13"/>
      <c r="W688" s="13"/>
      <c r="X688" s="13"/>
      <c r="Y688" s="13"/>
      <c r="Z688" s="12"/>
      <c r="AA688" s="12"/>
      <c r="AB688" s="12"/>
      <c r="AC688" s="12"/>
      <c r="AD688" s="12"/>
      <c r="AE688" s="12"/>
      <c r="AF688" s="12"/>
      <c r="AG688" s="12"/>
      <c r="AH688" s="12"/>
      <c r="AI688" s="12"/>
      <c r="AJ688" s="12"/>
      <c r="AK688" s="12"/>
      <c r="AL688" s="12"/>
      <c r="AM688" s="12"/>
      <c r="AN688" s="12"/>
      <c r="AO688" s="12"/>
      <c r="AP688" s="12"/>
      <c r="AQ688" s="12"/>
      <c r="AR688" s="12"/>
      <c r="AS688" s="12"/>
      <c r="AT688" s="12"/>
      <c r="AU688" s="12"/>
      <c r="AV688" s="12"/>
      <c r="AW688" s="12"/>
      <c r="AX688" s="12"/>
      <c r="AY688" s="12"/>
      <c r="AZ688" s="12"/>
      <c r="BA688" s="12"/>
      <c r="BB688" s="12"/>
      <c r="BC688" s="12"/>
      <c r="BD688" s="12"/>
      <c r="BE688" s="13"/>
      <c r="BF688" s="13"/>
      <c r="BG688" s="14"/>
      <c r="BH688" s="14"/>
      <c r="BI688" s="13"/>
      <c r="BJ688" s="13"/>
      <c r="BK688" s="14"/>
      <c r="BL688" s="14"/>
    </row>
    <row r="689" s="3" customFormat="1" ht="12.75" customHeight="1" hidden="1">
      <c r="P689" s="10"/>
      <c r="Q689" s="11"/>
      <c r="R689" s="12"/>
      <c r="S689" s="13"/>
      <c r="T689" s="13"/>
      <c r="U689" s="13"/>
      <c r="V689" s="13"/>
      <c r="W689" s="13"/>
      <c r="X689" s="13"/>
      <c r="Y689" s="13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  <c r="AK689" s="12"/>
      <c r="AL689" s="12"/>
      <c r="AM689" s="12"/>
      <c r="AN689" s="12"/>
      <c r="AO689" s="12"/>
      <c r="AP689" s="12"/>
      <c r="AQ689" s="12"/>
      <c r="AR689" s="12"/>
      <c r="AS689" s="12"/>
      <c r="AT689" s="12"/>
      <c r="AU689" s="12"/>
      <c r="AV689" s="12"/>
      <c r="AW689" s="12"/>
      <c r="AX689" s="12"/>
      <c r="AY689" s="12"/>
      <c r="AZ689" s="12"/>
      <c r="BA689" s="12"/>
      <c r="BB689" s="12"/>
      <c r="BC689" s="12"/>
      <c r="BD689" s="12"/>
      <c r="BE689" s="13"/>
      <c r="BF689" s="13"/>
      <c r="BG689" s="14"/>
      <c r="BH689" s="14"/>
      <c r="BI689" s="13"/>
      <c r="BJ689" s="13"/>
      <c r="BK689" s="14"/>
      <c r="BL689" s="14"/>
    </row>
    <row r="690" s="3" customFormat="1" ht="12.75" customHeight="1" hidden="1">
      <c r="P690" s="10"/>
      <c r="Q690" s="11"/>
      <c r="R690" s="12"/>
      <c r="S690" s="13"/>
      <c r="T690" s="13"/>
      <c r="U690" s="13"/>
      <c r="V690" s="13"/>
      <c r="W690" s="13"/>
      <c r="X690" s="13"/>
      <c r="Y690" s="13"/>
      <c r="Z690" s="12"/>
      <c r="AA690" s="12"/>
      <c r="AB690" s="12"/>
      <c r="AC690" s="12"/>
      <c r="AD690" s="12"/>
      <c r="AE690" s="12"/>
      <c r="AF690" s="12"/>
      <c r="AG690" s="12"/>
      <c r="AH690" s="12"/>
      <c r="AI690" s="12"/>
      <c r="AJ690" s="12"/>
      <c r="AK690" s="12"/>
      <c r="AL690" s="12"/>
      <c r="AM690" s="12"/>
      <c r="AN690" s="12"/>
      <c r="AO690" s="12"/>
      <c r="AP690" s="12"/>
      <c r="AQ690" s="12"/>
      <c r="AR690" s="12"/>
      <c r="AS690" s="12"/>
      <c r="AT690" s="12"/>
      <c r="AU690" s="12"/>
      <c r="AV690" s="12"/>
      <c r="AW690" s="12"/>
      <c r="AX690" s="12"/>
      <c r="AY690" s="12"/>
      <c r="AZ690" s="12"/>
      <c r="BA690" s="12"/>
      <c r="BB690" s="12"/>
      <c r="BC690" s="12"/>
      <c r="BD690" s="12"/>
      <c r="BE690" s="13"/>
      <c r="BF690" s="13"/>
      <c r="BG690" s="14"/>
      <c r="BH690" s="14"/>
      <c r="BI690" s="13"/>
      <c r="BJ690" s="13"/>
      <c r="BK690" s="14"/>
      <c r="BL690" s="14"/>
    </row>
    <row r="691" s="3" customFormat="1" ht="12.75" customHeight="1" hidden="1">
      <c r="P691" s="10"/>
      <c r="Q691" s="11"/>
      <c r="R691" s="12"/>
      <c r="S691" s="13"/>
      <c r="T691" s="13"/>
      <c r="U691" s="13"/>
      <c r="V691" s="13"/>
      <c r="W691" s="13"/>
      <c r="X691" s="13"/>
      <c r="Y691" s="13"/>
      <c r="Z691" s="12"/>
      <c r="AA691" s="12"/>
      <c r="AB691" s="12"/>
      <c r="AC691" s="12"/>
      <c r="AD691" s="12"/>
      <c r="AE691" s="12"/>
      <c r="AF691" s="12"/>
      <c r="AG691" s="12"/>
      <c r="AH691" s="12"/>
      <c r="AI691" s="12"/>
      <c r="AJ691" s="12"/>
      <c r="AK691" s="12"/>
      <c r="AL691" s="12"/>
      <c r="AM691" s="12"/>
      <c r="AN691" s="12"/>
      <c r="AO691" s="12"/>
      <c r="AP691" s="12"/>
      <c r="AQ691" s="12"/>
      <c r="AR691" s="12"/>
      <c r="AS691" s="12"/>
      <c r="AT691" s="12"/>
      <c r="AU691" s="12"/>
      <c r="AV691" s="12"/>
      <c r="AW691" s="12"/>
      <c r="AX691" s="12"/>
      <c r="AY691" s="12"/>
      <c r="AZ691" s="12"/>
      <c r="BA691" s="12"/>
      <c r="BB691" s="12"/>
      <c r="BC691" s="12"/>
      <c r="BD691" s="12"/>
      <c r="BE691" s="13"/>
      <c r="BF691" s="13"/>
      <c r="BG691" s="14"/>
      <c r="BH691" s="14"/>
      <c r="BI691" s="13"/>
      <c r="BJ691" s="13"/>
      <c r="BK691" s="14"/>
      <c r="BL691" s="14"/>
    </row>
    <row r="692" s="3" customFormat="1" ht="12.75" customHeight="1" hidden="1">
      <c r="P692" s="10"/>
      <c r="Q692" s="11"/>
      <c r="R692" s="12"/>
      <c r="S692" s="13"/>
      <c r="T692" s="13"/>
      <c r="U692" s="13"/>
      <c r="V692" s="13"/>
      <c r="W692" s="13"/>
      <c r="X692" s="13"/>
      <c r="Y692" s="13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  <c r="AK692" s="12"/>
      <c r="AL692" s="12"/>
      <c r="AM692" s="12"/>
      <c r="AN692" s="12"/>
      <c r="AO692" s="12"/>
      <c r="AP692" s="12"/>
      <c r="AQ692" s="12"/>
      <c r="AR692" s="12"/>
      <c r="AS692" s="12"/>
      <c r="AT692" s="12"/>
      <c r="AU692" s="12"/>
      <c r="AV692" s="12"/>
      <c r="AW692" s="12"/>
      <c r="AX692" s="12"/>
      <c r="AY692" s="12"/>
      <c r="AZ692" s="12"/>
      <c r="BA692" s="12"/>
      <c r="BB692" s="12"/>
      <c r="BC692" s="12"/>
      <c r="BD692" s="12"/>
      <c r="BE692" s="13"/>
      <c r="BF692" s="13"/>
      <c r="BG692" s="14"/>
      <c r="BH692" s="14"/>
      <c r="BI692" s="13"/>
      <c r="BJ692" s="13"/>
      <c r="BK692" s="14"/>
      <c r="BL692" s="14"/>
    </row>
    <row r="693" s="3" customFormat="1" ht="12.75" customHeight="1" hidden="1">
      <c r="P693" s="10"/>
      <c r="Q693" s="11"/>
      <c r="R693" s="12"/>
      <c r="S693" s="13"/>
      <c r="T693" s="13"/>
      <c r="U693" s="13"/>
      <c r="V693" s="13"/>
      <c r="W693" s="13"/>
      <c r="X693" s="13"/>
      <c r="Y693" s="13"/>
      <c r="Z693" s="12"/>
      <c r="AA693" s="12"/>
      <c r="AB693" s="12"/>
      <c r="AC693" s="12"/>
      <c r="AD693" s="12"/>
      <c r="AE693" s="12"/>
      <c r="AF693" s="12"/>
      <c r="AG693" s="12"/>
      <c r="AH693" s="12"/>
      <c r="AI693" s="12"/>
      <c r="AJ693" s="12"/>
      <c r="AK693" s="12"/>
      <c r="AL693" s="12"/>
      <c r="AM693" s="12"/>
      <c r="AN693" s="12"/>
      <c r="AO693" s="12"/>
      <c r="AP693" s="12"/>
      <c r="AQ693" s="12"/>
      <c r="AR693" s="12"/>
      <c r="AS693" s="12"/>
      <c r="AT693" s="12"/>
      <c r="AU693" s="12"/>
      <c r="AV693" s="12"/>
      <c r="AW693" s="12"/>
      <c r="AX693" s="12"/>
      <c r="AY693" s="12"/>
      <c r="AZ693" s="12"/>
      <c r="BA693" s="12"/>
      <c r="BB693" s="12"/>
      <c r="BC693" s="12"/>
      <c r="BD693" s="12"/>
      <c r="BE693" s="13"/>
      <c r="BF693" s="13"/>
      <c r="BG693" s="14"/>
      <c r="BH693" s="14"/>
      <c r="BI693" s="13"/>
      <c r="BJ693" s="13"/>
      <c r="BK693" s="14"/>
      <c r="BL693" s="14"/>
    </row>
    <row r="694" s="3" customFormat="1" ht="12.75" customHeight="1" hidden="1">
      <c r="P694" s="10"/>
      <c r="Q694" s="11"/>
      <c r="R694" s="12"/>
      <c r="S694" s="13"/>
      <c r="T694" s="13"/>
      <c r="U694" s="13"/>
      <c r="V694" s="13"/>
      <c r="W694" s="13"/>
      <c r="X694" s="13"/>
      <c r="Y694" s="13"/>
      <c r="Z694" s="12"/>
      <c r="AA694" s="12"/>
      <c r="AB694" s="12"/>
      <c r="AC694" s="12"/>
      <c r="AD694" s="12"/>
      <c r="AE694" s="12"/>
      <c r="AF694" s="12"/>
      <c r="AG694" s="12"/>
      <c r="AH694" s="12"/>
      <c r="AI694" s="12"/>
      <c r="AJ694" s="12"/>
      <c r="AK694" s="12"/>
      <c r="AL694" s="12"/>
      <c r="AM694" s="12"/>
      <c r="AN694" s="12"/>
      <c r="AO694" s="12"/>
      <c r="AP694" s="12"/>
      <c r="AQ694" s="12"/>
      <c r="AR694" s="12"/>
      <c r="AS694" s="12"/>
      <c r="AT694" s="12"/>
      <c r="AU694" s="12"/>
      <c r="AV694" s="12"/>
      <c r="AW694" s="12"/>
      <c r="AX694" s="12"/>
      <c r="AY694" s="12"/>
      <c r="AZ694" s="12"/>
      <c r="BA694" s="12"/>
      <c r="BB694" s="12"/>
      <c r="BC694" s="12"/>
      <c r="BD694" s="12"/>
      <c r="BE694" s="13"/>
      <c r="BF694" s="13"/>
      <c r="BG694" s="14"/>
      <c r="BH694" s="14"/>
      <c r="BI694" s="13"/>
      <c r="BJ694" s="13"/>
      <c r="BK694" s="14"/>
      <c r="BL694" s="14"/>
    </row>
    <row r="695" s="3" customFormat="1" ht="12.75" customHeight="1" hidden="1">
      <c r="P695" s="10"/>
      <c r="Q695" s="11"/>
      <c r="R695" s="12"/>
      <c r="S695" s="13"/>
      <c r="T695" s="13"/>
      <c r="U695" s="13"/>
      <c r="V695" s="13"/>
      <c r="W695" s="13"/>
      <c r="X695" s="13"/>
      <c r="Y695" s="13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  <c r="AK695" s="12"/>
      <c r="AL695" s="12"/>
      <c r="AM695" s="12"/>
      <c r="AN695" s="12"/>
      <c r="AO695" s="12"/>
      <c r="AP695" s="12"/>
      <c r="AQ695" s="12"/>
      <c r="AR695" s="12"/>
      <c r="AS695" s="12"/>
      <c r="AT695" s="12"/>
      <c r="AU695" s="12"/>
      <c r="AV695" s="12"/>
      <c r="AW695" s="12"/>
      <c r="AX695" s="12"/>
      <c r="AY695" s="12"/>
      <c r="AZ695" s="12"/>
      <c r="BA695" s="12"/>
      <c r="BB695" s="12"/>
      <c r="BC695" s="12"/>
      <c r="BD695" s="12"/>
      <c r="BE695" s="13"/>
      <c r="BF695" s="13"/>
      <c r="BG695" s="14"/>
      <c r="BH695" s="14"/>
      <c r="BI695" s="13"/>
      <c r="BJ695" s="13"/>
      <c r="BK695" s="14"/>
      <c r="BL695" s="14"/>
    </row>
    <row r="696" s="3" customFormat="1" ht="12.75" customHeight="1" hidden="1">
      <c r="P696" s="10"/>
      <c r="Q696" s="11"/>
      <c r="R696" s="12"/>
      <c r="S696" s="13"/>
      <c r="T696" s="13"/>
      <c r="U696" s="13"/>
      <c r="V696" s="13"/>
      <c r="W696" s="13"/>
      <c r="X696" s="13"/>
      <c r="Y696" s="13"/>
      <c r="Z696" s="12"/>
      <c r="AA696" s="12"/>
      <c r="AB696" s="12"/>
      <c r="AC696" s="12"/>
      <c r="AD696" s="12"/>
      <c r="AE696" s="12"/>
      <c r="AF696" s="12"/>
      <c r="AG696" s="12"/>
      <c r="AH696" s="12"/>
      <c r="AI696" s="12"/>
      <c r="AJ696" s="12"/>
      <c r="AK696" s="12"/>
      <c r="AL696" s="12"/>
      <c r="AM696" s="12"/>
      <c r="AN696" s="12"/>
      <c r="AO696" s="12"/>
      <c r="AP696" s="12"/>
      <c r="AQ696" s="12"/>
      <c r="AR696" s="12"/>
      <c r="AS696" s="12"/>
      <c r="AT696" s="12"/>
      <c r="AU696" s="12"/>
      <c r="AV696" s="12"/>
      <c r="AW696" s="12"/>
      <c r="AX696" s="12"/>
      <c r="AY696" s="12"/>
      <c r="AZ696" s="12"/>
      <c r="BA696" s="12"/>
      <c r="BB696" s="12"/>
      <c r="BC696" s="12"/>
      <c r="BD696" s="12"/>
      <c r="BE696" s="13"/>
      <c r="BF696" s="13"/>
      <c r="BG696" s="14"/>
      <c r="BH696" s="14"/>
      <c r="BI696" s="13"/>
      <c r="BJ696" s="13"/>
      <c r="BK696" s="14"/>
      <c r="BL696" s="14"/>
    </row>
    <row r="697" s="3" customFormat="1" ht="12.75" customHeight="1" hidden="1">
      <c r="P697" s="10"/>
      <c r="Q697" s="11"/>
      <c r="R697" s="12"/>
      <c r="S697" s="13"/>
      <c r="T697" s="13"/>
      <c r="U697" s="13"/>
      <c r="V697" s="13"/>
      <c r="W697" s="13"/>
      <c r="X697" s="13"/>
      <c r="Y697" s="13"/>
      <c r="Z697" s="12"/>
      <c r="AA697" s="12"/>
      <c r="AB697" s="12"/>
      <c r="AC697" s="12"/>
      <c r="AD697" s="12"/>
      <c r="AE697" s="12"/>
      <c r="AF697" s="12"/>
      <c r="AG697" s="12"/>
      <c r="AH697" s="12"/>
      <c r="AI697" s="12"/>
      <c r="AJ697" s="12"/>
      <c r="AK697" s="12"/>
      <c r="AL697" s="12"/>
      <c r="AM697" s="12"/>
      <c r="AN697" s="12"/>
      <c r="AO697" s="12"/>
      <c r="AP697" s="12"/>
      <c r="AQ697" s="12"/>
      <c r="AR697" s="12"/>
      <c r="AS697" s="12"/>
      <c r="AT697" s="12"/>
      <c r="AU697" s="12"/>
      <c r="AV697" s="12"/>
      <c r="AW697" s="12"/>
      <c r="AX697" s="12"/>
      <c r="AY697" s="12"/>
      <c r="AZ697" s="12"/>
      <c r="BA697" s="12"/>
      <c r="BB697" s="12"/>
      <c r="BC697" s="12"/>
      <c r="BD697" s="12"/>
      <c r="BE697" s="13"/>
      <c r="BF697" s="13"/>
      <c r="BG697" s="14"/>
      <c r="BH697" s="14"/>
      <c r="BI697" s="13"/>
      <c r="BJ697" s="13"/>
      <c r="BK697" s="14"/>
      <c r="BL697" s="14"/>
    </row>
    <row r="698" s="3" customFormat="1" ht="12.75" customHeight="1" hidden="1">
      <c r="P698" s="10"/>
      <c r="Q698" s="11"/>
      <c r="R698" s="12"/>
      <c r="S698" s="13"/>
      <c r="T698" s="13"/>
      <c r="U698" s="13"/>
      <c r="V698" s="13"/>
      <c r="W698" s="13"/>
      <c r="X698" s="13"/>
      <c r="Y698" s="13"/>
      <c r="Z698" s="12"/>
      <c r="AA698" s="12"/>
      <c r="AB698" s="12"/>
      <c r="AC698" s="12"/>
      <c r="AD698" s="12"/>
      <c r="AE698" s="12"/>
      <c r="AF698" s="12"/>
      <c r="AG698" s="12"/>
      <c r="AH698" s="12"/>
      <c r="AI698" s="12"/>
      <c r="AJ698" s="12"/>
      <c r="AK698" s="12"/>
      <c r="AL698" s="12"/>
      <c r="AM698" s="12"/>
      <c r="AN698" s="12"/>
      <c r="AO698" s="12"/>
      <c r="AP698" s="12"/>
      <c r="AQ698" s="12"/>
      <c r="AR698" s="12"/>
      <c r="AS698" s="12"/>
      <c r="AT698" s="12"/>
      <c r="AU698" s="12"/>
      <c r="AV698" s="12"/>
      <c r="AW698" s="12"/>
      <c r="AX698" s="12"/>
      <c r="AY698" s="12"/>
      <c r="AZ698" s="12"/>
      <c r="BA698" s="12"/>
      <c r="BB698" s="12"/>
      <c r="BC698" s="12"/>
      <c r="BD698" s="12"/>
      <c r="BE698" s="13"/>
      <c r="BF698" s="13"/>
      <c r="BG698" s="14"/>
      <c r="BH698" s="14"/>
      <c r="BI698" s="13"/>
      <c r="BJ698" s="13"/>
      <c r="BK698" s="14"/>
      <c r="BL698" s="14"/>
    </row>
    <row r="699" s="3" customFormat="1" ht="12.75" customHeight="1" hidden="1">
      <c r="P699" s="10"/>
      <c r="Q699" s="11"/>
      <c r="R699" s="12"/>
      <c r="S699" s="13"/>
      <c r="T699" s="13"/>
      <c r="U699" s="13"/>
      <c r="V699" s="13"/>
      <c r="W699" s="13"/>
      <c r="X699" s="13"/>
      <c r="Y699" s="13"/>
      <c r="Z699" s="12"/>
      <c r="AA699" s="12"/>
      <c r="AB699" s="12"/>
      <c r="AC699" s="12"/>
      <c r="AD699" s="12"/>
      <c r="AE699" s="12"/>
      <c r="AF699" s="12"/>
      <c r="AG699" s="12"/>
      <c r="AH699" s="12"/>
      <c r="AI699" s="12"/>
      <c r="AJ699" s="12"/>
      <c r="AK699" s="12"/>
      <c r="AL699" s="12"/>
      <c r="AM699" s="12"/>
      <c r="AN699" s="12"/>
      <c r="AO699" s="12"/>
      <c r="AP699" s="12"/>
      <c r="AQ699" s="12"/>
      <c r="AR699" s="12"/>
      <c r="AS699" s="12"/>
      <c r="AT699" s="12"/>
      <c r="AU699" s="12"/>
      <c r="AV699" s="12"/>
      <c r="AW699" s="12"/>
      <c r="AX699" s="12"/>
      <c r="AY699" s="12"/>
      <c r="AZ699" s="12"/>
      <c r="BA699" s="12"/>
      <c r="BB699" s="12"/>
      <c r="BC699" s="12"/>
      <c r="BD699" s="12"/>
      <c r="BE699" s="13"/>
      <c r="BF699" s="13"/>
      <c r="BG699" s="14"/>
      <c r="BH699" s="14"/>
      <c r="BI699" s="13"/>
      <c r="BJ699" s="13"/>
      <c r="BK699" s="14"/>
      <c r="BL699" s="14"/>
    </row>
    <row r="700" s="3" customFormat="1" ht="12.75" customHeight="1" hidden="1">
      <c r="P700" s="10"/>
      <c r="Q700" s="11"/>
      <c r="R700" s="12"/>
      <c r="S700" s="13"/>
      <c r="T700" s="13"/>
      <c r="U700" s="13"/>
      <c r="V700" s="13"/>
      <c r="W700" s="13"/>
      <c r="X700" s="13"/>
      <c r="Y700" s="13"/>
      <c r="Z700" s="12"/>
      <c r="AA700" s="12"/>
      <c r="AB700" s="12"/>
      <c r="AC700" s="12"/>
      <c r="AD700" s="12"/>
      <c r="AE700" s="12"/>
      <c r="AF700" s="12"/>
      <c r="AG700" s="12"/>
      <c r="AH700" s="12"/>
      <c r="AI700" s="12"/>
      <c r="AJ700" s="12"/>
      <c r="AK700" s="12"/>
      <c r="AL700" s="12"/>
      <c r="AM700" s="12"/>
      <c r="AN700" s="12"/>
      <c r="AO700" s="12"/>
      <c r="AP700" s="12"/>
      <c r="AQ700" s="12"/>
      <c r="AR700" s="12"/>
      <c r="AS700" s="12"/>
      <c r="AT700" s="12"/>
      <c r="AU700" s="12"/>
      <c r="AV700" s="12"/>
      <c r="AW700" s="12"/>
      <c r="AX700" s="12"/>
      <c r="AY700" s="12"/>
      <c r="AZ700" s="12"/>
      <c r="BA700" s="12"/>
      <c r="BB700" s="12"/>
      <c r="BC700" s="12"/>
      <c r="BD700" s="12"/>
      <c r="BE700" s="13"/>
      <c r="BF700" s="13"/>
      <c r="BG700" s="14"/>
      <c r="BH700" s="14"/>
      <c r="BI700" s="13"/>
      <c r="BJ700" s="13"/>
      <c r="BK700" s="14"/>
      <c r="BL700" s="14"/>
    </row>
    <row r="701" s="3" customFormat="1" ht="12.75" customHeight="1" hidden="1">
      <c r="P701" s="10"/>
      <c r="Q701" s="11"/>
      <c r="R701" s="12"/>
      <c r="S701" s="13"/>
      <c r="T701" s="13"/>
      <c r="U701" s="13"/>
      <c r="V701" s="13"/>
      <c r="W701" s="13"/>
      <c r="X701" s="13"/>
      <c r="Y701" s="13"/>
      <c r="Z701" s="12"/>
      <c r="AA701" s="12"/>
      <c r="AB701" s="12"/>
      <c r="AC701" s="12"/>
      <c r="AD701" s="12"/>
      <c r="AE701" s="12"/>
      <c r="AF701" s="12"/>
      <c r="AG701" s="12"/>
      <c r="AH701" s="12"/>
      <c r="AI701" s="12"/>
      <c r="AJ701" s="12"/>
      <c r="AK701" s="12"/>
      <c r="AL701" s="12"/>
      <c r="AM701" s="12"/>
      <c r="AN701" s="12"/>
      <c r="AO701" s="12"/>
      <c r="AP701" s="12"/>
      <c r="AQ701" s="12"/>
      <c r="AR701" s="12"/>
      <c r="AS701" s="12"/>
      <c r="AT701" s="12"/>
      <c r="AU701" s="12"/>
      <c r="AV701" s="12"/>
      <c r="AW701" s="12"/>
      <c r="AX701" s="12"/>
      <c r="AY701" s="12"/>
      <c r="AZ701" s="12"/>
      <c r="BA701" s="12"/>
      <c r="BB701" s="12"/>
      <c r="BC701" s="12"/>
      <c r="BD701" s="12"/>
      <c r="BE701" s="13"/>
      <c r="BF701" s="13"/>
      <c r="BG701" s="14"/>
      <c r="BH701" s="14"/>
      <c r="BI701" s="13"/>
      <c r="BJ701" s="13"/>
      <c r="BK701" s="14"/>
      <c r="BL701" s="14"/>
    </row>
    <row r="702" s="3" customFormat="1" ht="12.75" customHeight="1" hidden="1">
      <c r="P702" s="10"/>
      <c r="Q702" s="11"/>
      <c r="R702" s="12"/>
      <c r="S702" s="13"/>
      <c r="T702" s="13"/>
      <c r="U702" s="13"/>
      <c r="V702" s="13"/>
      <c r="W702" s="13"/>
      <c r="X702" s="13"/>
      <c r="Y702" s="13"/>
      <c r="Z702" s="12"/>
      <c r="AA702" s="12"/>
      <c r="AB702" s="12"/>
      <c r="AC702" s="12"/>
      <c r="AD702" s="12"/>
      <c r="AE702" s="12"/>
      <c r="AF702" s="12"/>
      <c r="AG702" s="12"/>
      <c r="AH702" s="12"/>
      <c r="AI702" s="12"/>
      <c r="AJ702" s="12"/>
      <c r="AK702" s="12"/>
      <c r="AL702" s="12"/>
      <c r="AM702" s="12"/>
      <c r="AN702" s="12"/>
      <c r="AO702" s="12"/>
      <c r="AP702" s="12"/>
      <c r="AQ702" s="12"/>
      <c r="AR702" s="12"/>
      <c r="AS702" s="12"/>
      <c r="AT702" s="12"/>
      <c r="AU702" s="12"/>
      <c r="AV702" s="12"/>
      <c r="AW702" s="12"/>
      <c r="AX702" s="12"/>
      <c r="AY702" s="12"/>
      <c r="AZ702" s="12"/>
      <c r="BA702" s="12"/>
      <c r="BB702" s="12"/>
      <c r="BC702" s="12"/>
      <c r="BD702" s="12"/>
      <c r="BE702" s="13"/>
      <c r="BF702" s="13"/>
      <c r="BG702" s="14"/>
      <c r="BH702" s="14"/>
      <c r="BI702" s="13"/>
      <c r="BJ702" s="13"/>
      <c r="BK702" s="14"/>
      <c r="BL702" s="14"/>
    </row>
    <row r="703" s="3" customFormat="1" ht="12.75" customHeight="1" hidden="1">
      <c r="P703" s="10"/>
      <c r="Q703" s="11"/>
      <c r="R703" s="12"/>
      <c r="S703" s="13"/>
      <c r="T703" s="13"/>
      <c r="U703" s="13"/>
      <c r="V703" s="13"/>
      <c r="W703" s="13"/>
      <c r="X703" s="13"/>
      <c r="Y703" s="13"/>
      <c r="Z703" s="12"/>
      <c r="AA703" s="12"/>
      <c r="AB703" s="12"/>
      <c r="AC703" s="12"/>
      <c r="AD703" s="12"/>
      <c r="AE703" s="12"/>
      <c r="AF703" s="12"/>
      <c r="AG703" s="12"/>
      <c r="AH703" s="12"/>
      <c r="AI703" s="12"/>
      <c r="AJ703" s="12"/>
      <c r="AK703" s="12"/>
      <c r="AL703" s="12"/>
      <c r="AM703" s="12"/>
      <c r="AN703" s="12"/>
      <c r="AO703" s="12"/>
      <c r="AP703" s="12"/>
      <c r="AQ703" s="12"/>
      <c r="AR703" s="12"/>
      <c r="AS703" s="12"/>
      <c r="AT703" s="12"/>
      <c r="AU703" s="12"/>
      <c r="AV703" s="12"/>
      <c r="AW703" s="12"/>
      <c r="AX703" s="12"/>
      <c r="AY703" s="12"/>
      <c r="AZ703" s="12"/>
      <c r="BA703" s="12"/>
      <c r="BB703" s="12"/>
      <c r="BC703" s="12"/>
      <c r="BD703" s="12"/>
      <c r="BE703" s="13"/>
      <c r="BF703" s="13"/>
      <c r="BG703" s="14"/>
      <c r="BH703" s="14"/>
      <c r="BI703" s="13"/>
      <c r="BJ703" s="13"/>
      <c r="BK703" s="14"/>
      <c r="BL703" s="14"/>
    </row>
    <row r="704" s="3" customFormat="1" ht="12.75" customHeight="1" hidden="1">
      <c r="P704" s="10"/>
      <c r="Q704" s="11"/>
      <c r="R704" s="12"/>
      <c r="S704" s="13"/>
      <c r="T704" s="13"/>
      <c r="U704" s="13"/>
      <c r="V704" s="13"/>
      <c r="W704" s="13"/>
      <c r="X704" s="13"/>
      <c r="Y704" s="13"/>
      <c r="Z704" s="12"/>
      <c r="AA704" s="12"/>
      <c r="AB704" s="12"/>
      <c r="AC704" s="12"/>
      <c r="AD704" s="12"/>
      <c r="AE704" s="12"/>
      <c r="AF704" s="12"/>
      <c r="AG704" s="12"/>
      <c r="AH704" s="12"/>
      <c r="AI704" s="12"/>
      <c r="AJ704" s="12"/>
      <c r="AK704" s="12"/>
      <c r="AL704" s="12"/>
      <c r="AM704" s="12"/>
      <c r="AN704" s="12"/>
      <c r="AO704" s="12"/>
      <c r="AP704" s="12"/>
      <c r="AQ704" s="12"/>
      <c r="AR704" s="12"/>
      <c r="AS704" s="12"/>
      <c r="AT704" s="12"/>
      <c r="AU704" s="12"/>
      <c r="AV704" s="12"/>
      <c r="AW704" s="12"/>
      <c r="AX704" s="12"/>
      <c r="AY704" s="12"/>
      <c r="AZ704" s="12"/>
      <c r="BA704" s="12"/>
      <c r="BB704" s="12"/>
      <c r="BC704" s="12"/>
      <c r="BD704" s="12"/>
      <c r="BE704" s="13"/>
      <c r="BF704" s="13"/>
      <c r="BG704" s="14"/>
      <c r="BH704" s="14"/>
      <c r="BI704" s="13"/>
      <c r="BJ704" s="13"/>
      <c r="BK704" s="14"/>
      <c r="BL704" s="14"/>
    </row>
    <row r="705" s="3" customFormat="1" ht="12.75" customHeight="1" hidden="1">
      <c r="P705" s="10"/>
      <c r="Q705" s="11"/>
      <c r="R705" s="12"/>
      <c r="S705" s="13"/>
      <c r="T705" s="13"/>
      <c r="U705" s="13"/>
      <c r="V705" s="13"/>
      <c r="W705" s="13"/>
      <c r="X705" s="13"/>
      <c r="Y705" s="13"/>
      <c r="Z705" s="12"/>
      <c r="AA705" s="12"/>
      <c r="AB705" s="12"/>
      <c r="AC705" s="12"/>
      <c r="AD705" s="12"/>
      <c r="AE705" s="12"/>
      <c r="AF705" s="12"/>
      <c r="AG705" s="12"/>
      <c r="AH705" s="12"/>
      <c r="AI705" s="12"/>
      <c r="AJ705" s="12"/>
      <c r="AK705" s="12"/>
      <c r="AL705" s="12"/>
      <c r="AM705" s="12"/>
      <c r="AN705" s="12"/>
      <c r="AO705" s="12"/>
      <c r="AP705" s="12"/>
      <c r="AQ705" s="12"/>
      <c r="AR705" s="12"/>
      <c r="AS705" s="12"/>
      <c r="AT705" s="12"/>
      <c r="AU705" s="12"/>
      <c r="AV705" s="12"/>
      <c r="AW705" s="12"/>
      <c r="AX705" s="12"/>
      <c r="AY705" s="12"/>
      <c r="AZ705" s="12"/>
      <c r="BA705" s="12"/>
      <c r="BB705" s="12"/>
      <c r="BC705" s="12"/>
      <c r="BD705" s="12"/>
      <c r="BE705" s="13"/>
      <c r="BF705" s="13"/>
      <c r="BG705" s="14"/>
      <c r="BH705" s="14"/>
      <c r="BI705" s="13"/>
      <c r="BJ705" s="13"/>
      <c r="BK705" s="14"/>
      <c r="BL705" s="14"/>
    </row>
    <row r="706" s="3" customFormat="1" ht="12.75" customHeight="1" hidden="1">
      <c r="P706" s="10"/>
      <c r="Q706" s="11"/>
      <c r="R706" s="12"/>
      <c r="S706" s="13"/>
      <c r="T706" s="13"/>
      <c r="U706" s="13"/>
      <c r="V706" s="13"/>
      <c r="W706" s="13"/>
      <c r="X706" s="13"/>
      <c r="Y706" s="13"/>
      <c r="Z706" s="12"/>
      <c r="AA706" s="12"/>
      <c r="AB706" s="12"/>
      <c r="AC706" s="12"/>
      <c r="AD706" s="12"/>
      <c r="AE706" s="12"/>
      <c r="AF706" s="12"/>
      <c r="AG706" s="12"/>
      <c r="AH706" s="12"/>
      <c r="AI706" s="12"/>
      <c r="AJ706" s="12"/>
      <c r="AK706" s="12"/>
      <c r="AL706" s="12"/>
      <c r="AM706" s="12"/>
      <c r="AN706" s="12"/>
      <c r="AO706" s="12"/>
      <c r="AP706" s="12"/>
      <c r="AQ706" s="12"/>
      <c r="AR706" s="12"/>
      <c r="AS706" s="12"/>
      <c r="AT706" s="12"/>
      <c r="AU706" s="12"/>
      <c r="AV706" s="12"/>
      <c r="AW706" s="12"/>
      <c r="AX706" s="12"/>
      <c r="AY706" s="12"/>
      <c r="AZ706" s="12"/>
      <c r="BA706" s="12"/>
      <c r="BB706" s="12"/>
      <c r="BC706" s="12"/>
      <c r="BD706" s="12"/>
      <c r="BE706" s="13"/>
      <c r="BF706" s="13"/>
      <c r="BG706" s="14"/>
      <c r="BH706" s="14"/>
      <c r="BI706" s="13"/>
      <c r="BJ706" s="13"/>
      <c r="BK706" s="14"/>
      <c r="BL706" s="14"/>
    </row>
    <row r="707" s="3" customFormat="1" ht="12.75" customHeight="1" hidden="1">
      <c r="P707" s="10"/>
      <c r="Q707" s="11"/>
      <c r="R707" s="12"/>
      <c r="S707" s="13"/>
      <c r="T707" s="13"/>
      <c r="U707" s="13"/>
      <c r="V707" s="13"/>
      <c r="W707" s="13"/>
      <c r="X707" s="13"/>
      <c r="Y707" s="13"/>
      <c r="Z707" s="12"/>
      <c r="AA707" s="12"/>
      <c r="AB707" s="12"/>
      <c r="AC707" s="12"/>
      <c r="AD707" s="12"/>
      <c r="AE707" s="12"/>
      <c r="AF707" s="12"/>
      <c r="AG707" s="12"/>
      <c r="AH707" s="12"/>
      <c r="AI707" s="12"/>
      <c r="AJ707" s="12"/>
      <c r="AK707" s="12"/>
      <c r="AL707" s="12"/>
      <c r="AM707" s="12"/>
      <c r="AN707" s="12"/>
      <c r="AO707" s="12"/>
      <c r="AP707" s="12"/>
      <c r="AQ707" s="12"/>
      <c r="AR707" s="12"/>
      <c r="AS707" s="12"/>
      <c r="AT707" s="12"/>
      <c r="AU707" s="12"/>
      <c r="AV707" s="12"/>
      <c r="AW707" s="12"/>
      <c r="AX707" s="12"/>
      <c r="AY707" s="12"/>
      <c r="AZ707" s="12"/>
      <c r="BA707" s="12"/>
      <c r="BB707" s="12"/>
      <c r="BC707" s="12"/>
      <c r="BD707" s="12"/>
      <c r="BE707" s="13"/>
      <c r="BF707" s="13"/>
      <c r="BG707" s="14"/>
      <c r="BH707" s="14"/>
      <c r="BI707" s="13"/>
      <c r="BJ707" s="13"/>
      <c r="BK707" s="14"/>
      <c r="BL707" s="14"/>
    </row>
    <row r="708" s="3" customFormat="1" ht="12.75" customHeight="1" hidden="1">
      <c r="P708" s="10"/>
      <c r="Q708" s="11"/>
      <c r="R708" s="12"/>
      <c r="S708" s="13"/>
      <c r="T708" s="13"/>
      <c r="U708" s="13"/>
      <c r="V708" s="13"/>
      <c r="W708" s="13"/>
      <c r="X708" s="13"/>
      <c r="Y708" s="13"/>
      <c r="Z708" s="12"/>
      <c r="AA708" s="12"/>
      <c r="AB708" s="12"/>
      <c r="AC708" s="12"/>
      <c r="AD708" s="12"/>
      <c r="AE708" s="12"/>
      <c r="AF708" s="12"/>
      <c r="AG708" s="12"/>
      <c r="AH708" s="12"/>
      <c r="AI708" s="12"/>
      <c r="AJ708" s="12"/>
      <c r="AK708" s="12"/>
      <c r="AL708" s="12"/>
      <c r="AM708" s="12"/>
      <c r="AN708" s="12"/>
      <c r="AO708" s="12"/>
      <c r="AP708" s="12"/>
      <c r="AQ708" s="12"/>
      <c r="AR708" s="12"/>
      <c r="AS708" s="12"/>
      <c r="AT708" s="12"/>
      <c r="AU708" s="12"/>
      <c r="AV708" s="12"/>
      <c r="AW708" s="12"/>
      <c r="AX708" s="12"/>
      <c r="AY708" s="12"/>
      <c r="AZ708" s="12"/>
      <c r="BA708" s="12"/>
      <c r="BB708" s="12"/>
      <c r="BC708" s="12"/>
      <c r="BD708" s="12"/>
      <c r="BE708" s="13"/>
      <c r="BF708" s="13"/>
      <c r="BG708" s="14"/>
      <c r="BH708" s="14"/>
      <c r="BI708" s="13"/>
      <c r="BJ708" s="13"/>
      <c r="BK708" s="14"/>
      <c r="BL708" s="14"/>
    </row>
    <row r="709" s="3" customFormat="1" ht="12.75" customHeight="1" hidden="1">
      <c r="P709" s="10"/>
      <c r="Q709" s="11"/>
      <c r="R709" s="12"/>
      <c r="S709" s="13"/>
      <c r="T709" s="13"/>
      <c r="U709" s="13"/>
      <c r="V709" s="13"/>
      <c r="W709" s="13"/>
      <c r="X709" s="13"/>
      <c r="Y709" s="13"/>
      <c r="Z709" s="12"/>
      <c r="AA709" s="12"/>
      <c r="AB709" s="12"/>
      <c r="AC709" s="12"/>
      <c r="AD709" s="12"/>
      <c r="AE709" s="12"/>
      <c r="AF709" s="12"/>
      <c r="AG709" s="12"/>
      <c r="AH709" s="12"/>
      <c r="AI709" s="12"/>
      <c r="AJ709" s="12"/>
      <c r="AK709" s="12"/>
      <c r="AL709" s="12"/>
      <c r="AM709" s="12"/>
      <c r="AN709" s="12"/>
      <c r="AO709" s="12"/>
      <c r="AP709" s="12"/>
      <c r="AQ709" s="12"/>
      <c r="AR709" s="12"/>
      <c r="AS709" s="12"/>
      <c r="AT709" s="12"/>
      <c r="AU709" s="12"/>
      <c r="AV709" s="12"/>
      <c r="AW709" s="12"/>
      <c r="AX709" s="12"/>
      <c r="AY709" s="12"/>
      <c r="AZ709" s="12"/>
      <c r="BA709" s="12"/>
      <c r="BB709" s="12"/>
      <c r="BC709" s="12"/>
      <c r="BD709" s="12"/>
      <c r="BE709" s="13"/>
      <c r="BF709" s="13"/>
      <c r="BG709" s="14"/>
      <c r="BH709" s="14"/>
      <c r="BI709" s="13"/>
      <c r="BJ709" s="13"/>
      <c r="BK709" s="14"/>
      <c r="BL709" s="14"/>
    </row>
    <row r="710" s="3" customFormat="1" ht="12.75" customHeight="1" hidden="1">
      <c r="P710" s="10"/>
      <c r="Q710" s="11"/>
      <c r="R710" s="12"/>
      <c r="S710" s="13"/>
      <c r="T710" s="13"/>
      <c r="U710" s="13"/>
      <c r="V710" s="13"/>
      <c r="W710" s="13"/>
      <c r="X710" s="13"/>
      <c r="Y710" s="13"/>
      <c r="Z710" s="12"/>
      <c r="AA710" s="12"/>
      <c r="AB710" s="12"/>
      <c r="AC710" s="12"/>
      <c r="AD710" s="12"/>
      <c r="AE710" s="12"/>
      <c r="AF710" s="12"/>
      <c r="AG710" s="12"/>
      <c r="AH710" s="12"/>
      <c r="AI710" s="12"/>
      <c r="AJ710" s="12"/>
      <c r="AK710" s="12"/>
      <c r="AL710" s="12"/>
      <c r="AM710" s="12"/>
      <c r="AN710" s="12"/>
      <c r="AO710" s="12"/>
      <c r="AP710" s="12"/>
      <c r="AQ710" s="12"/>
      <c r="AR710" s="12"/>
      <c r="AS710" s="12"/>
      <c r="AT710" s="12"/>
      <c r="AU710" s="12"/>
      <c r="AV710" s="12"/>
      <c r="AW710" s="12"/>
      <c r="AX710" s="12"/>
      <c r="AY710" s="12"/>
      <c r="AZ710" s="12"/>
      <c r="BA710" s="12"/>
      <c r="BB710" s="12"/>
      <c r="BC710" s="12"/>
      <c r="BD710" s="12"/>
      <c r="BE710" s="13"/>
      <c r="BF710" s="13"/>
      <c r="BG710" s="14"/>
      <c r="BH710" s="14"/>
      <c r="BI710" s="13"/>
      <c r="BJ710" s="13"/>
      <c r="BK710" s="14"/>
      <c r="BL710" s="14"/>
    </row>
    <row r="711" s="3" customFormat="1" ht="12.75" customHeight="1" hidden="1">
      <c r="P711" s="10"/>
      <c r="Q711" s="11"/>
      <c r="R711" s="12"/>
      <c r="S711" s="13"/>
      <c r="T711" s="13"/>
      <c r="U711" s="13"/>
      <c r="V711" s="13"/>
      <c r="W711" s="13"/>
      <c r="X711" s="13"/>
      <c r="Y711" s="13"/>
      <c r="Z711" s="12"/>
      <c r="AA711" s="12"/>
      <c r="AB711" s="12"/>
      <c r="AC711" s="12"/>
      <c r="AD711" s="12"/>
      <c r="AE711" s="12"/>
      <c r="AF711" s="12"/>
      <c r="AG711" s="12"/>
      <c r="AH711" s="12"/>
      <c r="AI711" s="12"/>
      <c r="AJ711" s="12"/>
      <c r="AK711" s="12"/>
      <c r="AL711" s="12"/>
      <c r="AM711" s="12"/>
      <c r="AN711" s="12"/>
      <c r="AO711" s="12"/>
      <c r="AP711" s="12"/>
      <c r="AQ711" s="12"/>
      <c r="AR711" s="12"/>
      <c r="AS711" s="12"/>
      <c r="AT711" s="12"/>
      <c r="AU711" s="12"/>
      <c r="AV711" s="12"/>
      <c r="AW711" s="12"/>
      <c r="AX711" s="12"/>
      <c r="AY711" s="12"/>
      <c r="AZ711" s="12"/>
      <c r="BA711" s="12"/>
      <c r="BB711" s="12"/>
      <c r="BC711" s="12"/>
      <c r="BD711" s="12"/>
      <c r="BE711" s="13"/>
      <c r="BF711" s="13"/>
      <c r="BG711" s="14"/>
      <c r="BH711" s="14"/>
      <c r="BI711" s="13"/>
      <c r="BJ711" s="13"/>
      <c r="BK711" s="14"/>
      <c r="BL711" s="14"/>
    </row>
    <row r="712" s="3" customFormat="1" ht="12.75" customHeight="1" hidden="1">
      <c r="P712" s="10"/>
      <c r="Q712" s="11"/>
      <c r="R712" s="12"/>
      <c r="S712" s="13"/>
      <c r="T712" s="13"/>
      <c r="U712" s="13"/>
      <c r="V712" s="13"/>
      <c r="W712" s="13"/>
      <c r="X712" s="13"/>
      <c r="Y712" s="13"/>
      <c r="Z712" s="12"/>
      <c r="AA712" s="12"/>
      <c r="AB712" s="12"/>
      <c r="AC712" s="12"/>
      <c r="AD712" s="12"/>
      <c r="AE712" s="12"/>
      <c r="AF712" s="12"/>
      <c r="AG712" s="12"/>
      <c r="AH712" s="12"/>
      <c r="AI712" s="12"/>
      <c r="AJ712" s="12"/>
      <c r="AK712" s="12"/>
      <c r="AL712" s="12"/>
      <c r="AM712" s="12"/>
      <c r="AN712" s="12"/>
      <c r="AO712" s="12"/>
      <c r="AP712" s="12"/>
      <c r="AQ712" s="12"/>
      <c r="AR712" s="12"/>
      <c r="AS712" s="12"/>
      <c r="AT712" s="12"/>
      <c r="AU712" s="12"/>
      <c r="AV712" s="12"/>
      <c r="AW712" s="12"/>
      <c r="AX712" s="12"/>
      <c r="AY712" s="12"/>
      <c r="AZ712" s="12"/>
      <c r="BA712" s="12"/>
      <c r="BB712" s="12"/>
      <c r="BC712" s="12"/>
      <c r="BD712" s="12"/>
      <c r="BE712" s="13"/>
      <c r="BF712" s="13"/>
      <c r="BG712" s="14"/>
      <c r="BH712" s="14"/>
      <c r="BI712" s="13"/>
      <c r="BJ712" s="13"/>
      <c r="BK712" s="14"/>
      <c r="BL712" s="14"/>
    </row>
    <row r="713" s="3" customFormat="1" ht="12.75" customHeight="1" hidden="1">
      <c r="P713" s="10"/>
      <c r="Q713" s="11"/>
      <c r="R713" s="12"/>
      <c r="S713" s="13"/>
      <c r="T713" s="13"/>
      <c r="U713" s="13"/>
      <c r="V713" s="13"/>
      <c r="W713" s="13"/>
      <c r="X713" s="13"/>
      <c r="Y713" s="13"/>
      <c r="Z713" s="12"/>
      <c r="AA713" s="12"/>
      <c r="AB713" s="12"/>
      <c r="AC713" s="12"/>
      <c r="AD713" s="12"/>
      <c r="AE713" s="12"/>
      <c r="AF713" s="12"/>
      <c r="AG713" s="12"/>
      <c r="AH713" s="12"/>
      <c r="AI713" s="12"/>
      <c r="AJ713" s="12"/>
      <c r="AK713" s="12"/>
      <c r="AL713" s="12"/>
      <c r="AM713" s="12"/>
      <c r="AN713" s="12"/>
      <c r="AO713" s="12"/>
      <c r="AP713" s="12"/>
      <c r="AQ713" s="12"/>
      <c r="AR713" s="12"/>
      <c r="AS713" s="12"/>
      <c r="AT713" s="12"/>
      <c r="AU713" s="12"/>
      <c r="AV713" s="12"/>
      <c r="AW713" s="12"/>
      <c r="AX713" s="12"/>
      <c r="AY713" s="12"/>
      <c r="AZ713" s="12"/>
      <c r="BA713" s="12"/>
      <c r="BB713" s="12"/>
      <c r="BC713" s="12"/>
      <c r="BD713" s="12"/>
      <c r="BE713" s="13"/>
      <c r="BF713" s="13"/>
      <c r="BG713" s="14"/>
      <c r="BH713" s="14"/>
      <c r="BI713" s="13"/>
      <c r="BJ713" s="13"/>
      <c r="BK713" s="14"/>
      <c r="BL713" s="14"/>
    </row>
    <row r="714" s="3" customFormat="1" ht="12.75" customHeight="1" hidden="1">
      <c r="P714" s="10"/>
      <c r="Q714" s="11"/>
      <c r="R714" s="12"/>
      <c r="S714" s="13"/>
      <c r="T714" s="13"/>
      <c r="U714" s="13"/>
      <c r="V714" s="13"/>
      <c r="W714" s="13"/>
      <c r="X714" s="13"/>
      <c r="Y714" s="13"/>
      <c r="Z714" s="12"/>
      <c r="AA714" s="12"/>
      <c r="AB714" s="12"/>
      <c r="AC714" s="12"/>
      <c r="AD714" s="12"/>
      <c r="AE714" s="12"/>
      <c r="AF714" s="12"/>
      <c r="AG714" s="12"/>
      <c r="AH714" s="12"/>
      <c r="AI714" s="12"/>
      <c r="AJ714" s="12"/>
      <c r="AK714" s="12"/>
      <c r="AL714" s="12"/>
      <c r="AM714" s="12"/>
      <c r="AN714" s="12"/>
      <c r="AO714" s="12"/>
      <c r="AP714" s="12"/>
      <c r="AQ714" s="12"/>
      <c r="AR714" s="12"/>
      <c r="AS714" s="12"/>
      <c r="AT714" s="12"/>
      <c r="AU714" s="12"/>
      <c r="AV714" s="12"/>
      <c r="AW714" s="12"/>
      <c r="AX714" s="12"/>
      <c r="AY714" s="12"/>
      <c r="AZ714" s="12"/>
      <c r="BA714" s="12"/>
      <c r="BB714" s="12"/>
      <c r="BC714" s="12"/>
      <c r="BD714" s="12"/>
      <c r="BE714" s="13"/>
      <c r="BF714" s="13"/>
      <c r="BG714" s="14"/>
      <c r="BH714" s="14"/>
      <c r="BI714" s="13"/>
      <c r="BJ714" s="13"/>
      <c r="BK714" s="14"/>
      <c r="BL714" s="14"/>
    </row>
    <row r="715" s="3" customFormat="1" ht="12.75" customHeight="1" hidden="1">
      <c r="P715" s="10"/>
      <c r="Q715" s="11"/>
      <c r="R715" s="12"/>
      <c r="S715" s="13"/>
      <c r="T715" s="13"/>
      <c r="U715" s="13"/>
      <c r="V715" s="13"/>
      <c r="W715" s="13"/>
      <c r="X715" s="13"/>
      <c r="Y715" s="13"/>
      <c r="Z715" s="12"/>
      <c r="AA715" s="12"/>
      <c r="AB715" s="12"/>
      <c r="AC715" s="12"/>
      <c r="AD715" s="12"/>
      <c r="AE715" s="12"/>
      <c r="AF715" s="12"/>
      <c r="AG715" s="12"/>
      <c r="AH715" s="12"/>
      <c r="AI715" s="12"/>
      <c r="AJ715" s="12"/>
      <c r="AK715" s="12"/>
      <c r="AL715" s="12"/>
      <c r="AM715" s="12"/>
      <c r="AN715" s="12"/>
      <c r="AO715" s="12"/>
      <c r="AP715" s="12"/>
      <c r="AQ715" s="12"/>
      <c r="AR715" s="12"/>
      <c r="AS715" s="12"/>
      <c r="AT715" s="12"/>
      <c r="AU715" s="12"/>
      <c r="AV715" s="12"/>
      <c r="AW715" s="12"/>
      <c r="AX715" s="12"/>
      <c r="AY715" s="12"/>
      <c r="AZ715" s="12"/>
      <c r="BA715" s="12"/>
      <c r="BB715" s="12"/>
      <c r="BC715" s="12"/>
      <c r="BD715" s="12"/>
      <c r="BE715" s="13"/>
      <c r="BF715" s="13"/>
      <c r="BG715" s="14"/>
      <c r="BH715" s="14"/>
      <c r="BI715" s="13"/>
      <c r="BJ715" s="13"/>
      <c r="BK715" s="14"/>
      <c r="BL715" s="14"/>
    </row>
    <row r="716" s="3" customFormat="1" ht="12.75" customHeight="1" hidden="1">
      <c r="P716" s="10"/>
      <c r="Q716" s="11"/>
      <c r="R716" s="12"/>
      <c r="S716" s="13"/>
      <c r="T716" s="13"/>
      <c r="U716" s="13"/>
      <c r="V716" s="13"/>
      <c r="W716" s="13"/>
      <c r="X716" s="13"/>
      <c r="Y716" s="13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  <c r="AK716" s="12"/>
      <c r="AL716" s="12"/>
      <c r="AM716" s="12"/>
      <c r="AN716" s="12"/>
      <c r="AO716" s="12"/>
      <c r="AP716" s="12"/>
      <c r="AQ716" s="12"/>
      <c r="AR716" s="12"/>
      <c r="AS716" s="12"/>
      <c r="AT716" s="12"/>
      <c r="AU716" s="12"/>
      <c r="AV716" s="12"/>
      <c r="AW716" s="12"/>
      <c r="AX716" s="12"/>
      <c r="AY716" s="12"/>
      <c r="AZ716" s="12"/>
      <c r="BA716" s="12"/>
      <c r="BB716" s="12"/>
      <c r="BC716" s="12"/>
      <c r="BD716" s="12"/>
      <c r="BE716" s="13"/>
      <c r="BF716" s="13"/>
      <c r="BG716" s="14"/>
      <c r="BH716" s="14"/>
      <c r="BI716" s="13"/>
      <c r="BJ716" s="13"/>
      <c r="BK716" s="14"/>
      <c r="BL716" s="14"/>
    </row>
    <row r="717" s="3" customFormat="1" ht="12.75" customHeight="1" hidden="1">
      <c r="P717" s="10"/>
      <c r="Q717" s="11"/>
      <c r="R717" s="12"/>
      <c r="S717" s="13"/>
      <c r="T717" s="13"/>
      <c r="U717" s="13"/>
      <c r="V717" s="13"/>
      <c r="W717" s="13"/>
      <c r="X717" s="13"/>
      <c r="Y717" s="13"/>
      <c r="Z717" s="12"/>
      <c r="AA717" s="12"/>
      <c r="AB717" s="12"/>
      <c r="AC717" s="12"/>
      <c r="AD717" s="12"/>
      <c r="AE717" s="12"/>
      <c r="AF717" s="12"/>
      <c r="AG717" s="12"/>
      <c r="AH717" s="12"/>
      <c r="AI717" s="12"/>
      <c r="AJ717" s="12"/>
      <c r="AK717" s="12"/>
      <c r="AL717" s="12"/>
      <c r="AM717" s="12"/>
      <c r="AN717" s="12"/>
      <c r="AO717" s="12"/>
      <c r="AP717" s="12"/>
      <c r="AQ717" s="12"/>
      <c r="AR717" s="12"/>
      <c r="AS717" s="12"/>
      <c r="AT717" s="12"/>
      <c r="AU717" s="12"/>
      <c r="AV717" s="12"/>
      <c r="AW717" s="12"/>
      <c r="AX717" s="12"/>
      <c r="AY717" s="12"/>
      <c r="AZ717" s="12"/>
      <c r="BA717" s="12"/>
      <c r="BB717" s="12"/>
      <c r="BC717" s="12"/>
      <c r="BD717" s="12"/>
      <c r="BE717" s="13"/>
      <c r="BF717" s="13"/>
      <c r="BG717" s="14"/>
      <c r="BH717" s="14"/>
      <c r="BI717" s="13"/>
      <c r="BJ717" s="13"/>
      <c r="BK717" s="14"/>
      <c r="BL717" s="14"/>
    </row>
    <row r="718" s="3" customFormat="1" ht="12.75" customHeight="1" hidden="1">
      <c r="P718" s="10"/>
      <c r="Q718" s="11"/>
      <c r="R718" s="12"/>
      <c r="S718" s="13"/>
      <c r="T718" s="13"/>
      <c r="U718" s="13"/>
      <c r="V718" s="13"/>
      <c r="W718" s="13"/>
      <c r="X718" s="13"/>
      <c r="Y718" s="13"/>
      <c r="Z718" s="12"/>
      <c r="AA718" s="12"/>
      <c r="AB718" s="12"/>
      <c r="AC718" s="12"/>
      <c r="AD718" s="12"/>
      <c r="AE718" s="12"/>
      <c r="AF718" s="12"/>
      <c r="AG718" s="12"/>
      <c r="AH718" s="12"/>
      <c r="AI718" s="12"/>
      <c r="AJ718" s="12"/>
      <c r="AK718" s="12"/>
      <c r="AL718" s="12"/>
      <c r="AM718" s="12"/>
      <c r="AN718" s="12"/>
      <c r="AO718" s="12"/>
      <c r="AP718" s="12"/>
      <c r="AQ718" s="12"/>
      <c r="AR718" s="12"/>
      <c r="AS718" s="12"/>
      <c r="AT718" s="12"/>
      <c r="AU718" s="12"/>
      <c r="AV718" s="12"/>
      <c r="AW718" s="12"/>
      <c r="AX718" s="12"/>
      <c r="AY718" s="12"/>
      <c r="AZ718" s="12"/>
      <c r="BA718" s="12"/>
      <c r="BB718" s="12"/>
      <c r="BC718" s="12"/>
      <c r="BD718" s="12"/>
      <c r="BE718" s="13"/>
      <c r="BF718" s="13"/>
      <c r="BG718" s="14"/>
      <c r="BH718" s="14"/>
      <c r="BI718" s="13"/>
      <c r="BJ718" s="13"/>
      <c r="BK718" s="14"/>
      <c r="BL718" s="14"/>
    </row>
    <row r="719" s="3" customFormat="1" ht="12.75" customHeight="1" hidden="1">
      <c r="P719" s="10"/>
      <c r="Q719" s="11"/>
      <c r="R719" s="12"/>
      <c r="S719" s="13"/>
      <c r="T719" s="13"/>
      <c r="U719" s="13"/>
      <c r="V719" s="13"/>
      <c r="W719" s="13"/>
      <c r="X719" s="13"/>
      <c r="Y719" s="13"/>
      <c r="Z719" s="12"/>
      <c r="AA719" s="12"/>
      <c r="AB719" s="12"/>
      <c r="AC719" s="12"/>
      <c r="AD719" s="12"/>
      <c r="AE719" s="12"/>
      <c r="AF719" s="12"/>
      <c r="AG719" s="12"/>
      <c r="AH719" s="12"/>
      <c r="AI719" s="12"/>
      <c r="AJ719" s="12"/>
      <c r="AK719" s="12"/>
      <c r="AL719" s="12"/>
      <c r="AM719" s="12"/>
      <c r="AN719" s="12"/>
      <c r="AO719" s="12"/>
      <c r="AP719" s="12"/>
      <c r="AQ719" s="12"/>
      <c r="AR719" s="12"/>
      <c r="AS719" s="12"/>
      <c r="AT719" s="12"/>
      <c r="AU719" s="12"/>
      <c r="AV719" s="12"/>
      <c r="AW719" s="12"/>
      <c r="AX719" s="12"/>
      <c r="AY719" s="12"/>
      <c r="AZ719" s="12"/>
      <c r="BA719" s="12"/>
      <c r="BB719" s="12"/>
      <c r="BC719" s="12"/>
      <c r="BD719" s="12"/>
      <c r="BE719" s="13"/>
      <c r="BF719" s="13"/>
      <c r="BG719" s="14"/>
      <c r="BH719" s="14"/>
      <c r="BI719" s="13"/>
      <c r="BJ719" s="13"/>
      <c r="BK719" s="14"/>
      <c r="BL719" s="14"/>
    </row>
    <row r="720" s="3" customFormat="1" ht="12.75" customHeight="1" hidden="1">
      <c r="P720" s="10"/>
      <c r="Q720" s="11"/>
      <c r="R720" s="12"/>
      <c r="S720" s="13"/>
      <c r="T720" s="13"/>
      <c r="U720" s="13"/>
      <c r="V720" s="13"/>
      <c r="W720" s="13"/>
      <c r="X720" s="13"/>
      <c r="Y720" s="13"/>
      <c r="Z720" s="12"/>
      <c r="AA720" s="12"/>
      <c r="AB720" s="12"/>
      <c r="AC720" s="12"/>
      <c r="AD720" s="12"/>
      <c r="AE720" s="12"/>
      <c r="AF720" s="12"/>
      <c r="AG720" s="12"/>
      <c r="AH720" s="12"/>
      <c r="AI720" s="12"/>
      <c r="AJ720" s="12"/>
      <c r="AK720" s="12"/>
      <c r="AL720" s="12"/>
      <c r="AM720" s="12"/>
      <c r="AN720" s="12"/>
      <c r="AO720" s="12"/>
      <c r="AP720" s="12"/>
      <c r="AQ720" s="12"/>
      <c r="AR720" s="12"/>
      <c r="AS720" s="12"/>
      <c r="AT720" s="12"/>
      <c r="AU720" s="12"/>
      <c r="AV720" s="12"/>
      <c r="AW720" s="12"/>
      <c r="AX720" s="12"/>
      <c r="AY720" s="12"/>
      <c r="AZ720" s="12"/>
      <c r="BA720" s="12"/>
      <c r="BB720" s="12"/>
      <c r="BC720" s="12"/>
      <c r="BD720" s="12"/>
      <c r="BE720" s="13"/>
      <c r="BF720" s="13"/>
      <c r="BG720" s="14"/>
      <c r="BH720" s="14"/>
      <c r="BI720" s="13"/>
      <c r="BJ720" s="13"/>
      <c r="BK720" s="14"/>
      <c r="BL720" s="14"/>
    </row>
    <row r="721" s="3" customFormat="1" ht="12.75" customHeight="1" hidden="1">
      <c r="P721" s="10"/>
      <c r="Q721" s="11"/>
      <c r="R721" s="12"/>
      <c r="S721" s="13"/>
      <c r="T721" s="13"/>
      <c r="U721" s="13"/>
      <c r="V721" s="13"/>
      <c r="W721" s="13"/>
      <c r="X721" s="13"/>
      <c r="Y721" s="13"/>
      <c r="Z721" s="12"/>
      <c r="AA721" s="12"/>
      <c r="AB721" s="12"/>
      <c r="AC721" s="12"/>
      <c r="AD721" s="12"/>
      <c r="AE721" s="12"/>
      <c r="AF721" s="12"/>
      <c r="AG721" s="12"/>
      <c r="AH721" s="12"/>
      <c r="AI721" s="12"/>
      <c r="AJ721" s="12"/>
      <c r="AK721" s="12"/>
      <c r="AL721" s="12"/>
      <c r="AM721" s="12"/>
      <c r="AN721" s="12"/>
      <c r="AO721" s="12"/>
      <c r="AP721" s="12"/>
      <c r="AQ721" s="12"/>
      <c r="AR721" s="12"/>
      <c r="AS721" s="12"/>
      <c r="AT721" s="12"/>
      <c r="AU721" s="12"/>
      <c r="AV721" s="12"/>
      <c r="AW721" s="12"/>
      <c r="AX721" s="12"/>
      <c r="AY721" s="12"/>
      <c r="AZ721" s="12"/>
      <c r="BA721" s="12"/>
      <c r="BB721" s="12"/>
      <c r="BC721" s="12"/>
      <c r="BD721" s="12"/>
      <c r="BE721" s="13"/>
      <c r="BF721" s="13"/>
      <c r="BG721" s="14"/>
      <c r="BH721" s="14"/>
      <c r="BI721" s="13"/>
      <c r="BJ721" s="13"/>
      <c r="BK721" s="14"/>
      <c r="BL721" s="14"/>
    </row>
    <row r="722" s="3" customFormat="1" ht="12.75" customHeight="1" hidden="1">
      <c r="P722" s="10"/>
      <c r="Q722" s="11"/>
      <c r="R722" s="12"/>
      <c r="S722" s="13"/>
      <c r="T722" s="13"/>
      <c r="U722" s="13"/>
      <c r="V722" s="13"/>
      <c r="W722" s="13"/>
      <c r="X722" s="13"/>
      <c r="Y722" s="13"/>
      <c r="Z722" s="12"/>
      <c r="AA722" s="12"/>
      <c r="AB722" s="12"/>
      <c r="AC722" s="12"/>
      <c r="AD722" s="12"/>
      <c r="AE722" s="12"/>
      <c r="AF722" s="12"/>
      <c r="AG722" s="12"/>
      <c r="AH722" s="12"/>
      <c r="AI722" s="12"/>
      <c r="AJ722" s="12"/>
      <c r="AK722" s="12"/>
      <c r="AL722" s="12"/>
      <c r="AM722" s="12"/>
      <c r="AN722" s="12"/>
      <c r="AO722" s="12"/>
      <c r="AP722" s="12"/>
      <c r="AQ722" s="12"/>
      <c r="AR722" s="12"/>
      <c r="AS722" s="12"/>
      <c r="AT722" s="12"/>
      <c r="AU722" s="12"/>
      <c r="AV722" s="12"/>
      <c r="AW722" s="12"/>
      <c r="AX722" s="12"/>
      <c r="AY722" s="12"/>
      <c r="AZ722" s="12"/>
      <c r="BA722" s="12"/>
      <c r="BB722" s="12"/>
      <c r="BC722" s="12"/>
      <c r="BD722" s="12"/>
      <c r="BE722" s="13"/>
      <c r="BF722" s="13"/>
      <c r="BG722" s="14"/>
      <c r="BH722" s="14"/>
      <c r="BI722" s="13"/>
      <c r="BJ722" s="13"/>
      <c r="BK722" s="14"/>
      <c r="BL722" s="14"/>
    </row>
    <row r="723" s="3" customFormat="1" ht="12.75" customHeight="1" hidden="1">
      <c r="P723" s="10"/>
      <c r="Q723" s="11"/>
      <c r="R723" s="12"/>
      <c r="S723" s="13"/>
      <c r="T723" s="13"/>
      <c r="U723" s="13"/>
      <c r="V723" s="13"/>
      <c r="W723" s="13"/>
      <c r="X723" s="13"/>
      <c r="Y723" s="13"/>
      <c r="Z723" s="12"/>
      <c r="AA723" s="12"/>
      <c r="AB723" s="12"/>
      <c r="AC723" s="12"/>
      <c r="AD723" s="12"/>
      <c r="AE723" s="12"/>
      <c r="AF723" s="12"/>
      <c r="AG723" s="12"/>
      <c r="AH723" s="12"/>
      <c r="AI723" s="12"/>
      <c r="AJ723" s="12"/>
      <c r="AK723" s="12"/>
      <c r="AL723" s="12"/>
      <c r="AM723" s="12"/>
      <c r="AN723" s="12"/>
      <c r="AO723" s="12"/>
      <c r="AP723" s="12"/>
      <c r="AQ723" s="12"/>
      <c r="AR723" s="12"/>
      <c r="AS723" s="12"/>
      <c r="AT723" s="12"/>
      <c r="AU723" s="12"/>
      <c r="AV723" s="12"/>
      <c r="AW723" s="12"/>
      <c r="AX723" s="12"/>
      <c r="AY723" s="12"/>
      <c r="AZ723" s="12"/>
      <c r="BA723" s="12"/>
      <c r="BB723" s="12"/>
      <c r="BC723" s="12"/>
      <c r="BD723" s="12"/>
      <c r="BE723" s="13"/>
      <c r="BF723" s="13"/>
      <c r="BG723" s="14"/>
      <c r="BH723" s="14"/>
      <c r="BI723" s="13"/>
      <c r="BJ723" s="13"/>
      <c r="BK723" s="14"/>
      <c r="BL723" s="14"/>
    </row>
    <row r="724" s="3" customFormat="1" ht="12.75" customHeight="1" hidden="1">
      <c r="P724" s="10"/>
      <c r="Q724" s="11"/>
      <c r="R724" s="12"/>
      <c r="S724" s="13"/>
      <c r="T724" s="13"/>
      <c r="U724" s="13"/>
      <c r="V724" s="13"/>
      <c r="W724" s="13"/>
      <c r="X724" s="13"/>
      <c r="Y724" s="13"/>
      <c r="Z724" s="12"/>
      <c r="AA724" s="12"/>
      <c r="AB724" s="12"/>
      <c r="AC724" s="12"/>
      <c r="AD724" s="12"/>
      <c r="AE724" s="12"/>
      <c r="AF724" s="12"/>
      <c r="AG724" s="12"/>
      <c r="AH724" s="12"/>
      <c r="AI724" s="12"/>
      <c r="AJ724" s="12"/>
      <c r="AK724" s="12"/>
      <c r="AL724" s="12"/>
      <c r="AM724" s="12"/>
      <c r="AN724" s="12"/>
      <c r="AO724" s="12"/>
      <c r="AP724" s="12"/>
      <c r="AQ724" s="12"/>
      <c r="AR724" s="12"/>
      <c r="AS724" s="12"/>
      <c r="AT724" s="12"/>
      <c r="AU724" s="12"/>
      <c r="AV724" s="12"/>
      <c r="AW724" s="12"/>
      <c r="AX724" s="12"/>
      <c r="AY724" s="12"/>
      <c r="AZ724" s="12"/>
      <c r="BA724" s="12"/>
      <c r="BB724" s="12"/>
      <c r="BC724" s="12"/>
      <c r="BD724" s="12"/>
      <c r="BE724" s="13"/>
      <c r="BF724" s="13"/>
      <c r="BG724" s="14"/>
      <c r="BH724" s="14"/>
      <c r="BI724" s="13"/>
      <c r="BJ724" s="13"/>
      <c r="BK724" s="14"/>
      <c r="BL724" s="14"/>
    </row>
    <row r="725" s="3" customFormat="1" ht="12.75" customHeight="1" hidden="1">
      <c r="P725" s="10"/>
      <c r="Q725" s="11"/>
      <c r="R725" s="12"/>
      <c r="S725" s="13"/>
      <c r="T725" s="13"/>
      <c r="U725" s="13"/>
      <c r="V725" s="13"/>
      <c r="W725" s="13"/>
      <c r="X725" s="13"/>
      <c r="Y725" s="13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/>
      <c r="AJ725" s="12"/>
      <c r="AK725" s="12"/>
      <c r="AL725" s="12"/>
      <c r="AM725" s="12"/>
      <c r="AN725" s="12"/>
      <c r="AO725" s="12"/>
      <c r="AP725" s="12"/>
      <c r="AQ725" s="12"/>
      <c r="AR725" s="12"/>
      <c r="AS725" s="12"/>
      <c r="AT725" s="12"/>
      <c r="AU725" s="12"/>
      <c r="AV725" s="12"/>
      <c r="AW725" s="12"/>
      <c r="AX725" s="12"/>
      <c r="AY725" s="12"/>
      <c r="AZ725" s="12"/>
      <c r="BA725" s="12"/>
      <c r="BB725" s="12"/>
      <c r="BC725" s="12"/>
      <c r="BD725" s="12"/>
      <c r="BE725" s="13"/>
      <c r="BF725" s="13"/>
      <c r="BG725" s="14"/>
      <c r="BH725" s="14"/>
      <c r="BI725" s="13"/>
      <c r="BJ725" s="13"/>
      <c r="BK725" s="14"/>
      <c r="BL725" s="14"/>
    </row>
    <row r="726" s="3" customFormat="1" ht="12.75" customHeight="1" hidden="1">
      <c r="P726" s="10"/>
      <c r="Q726" s="11"/>
      <c r="R726" s="12"/>
      <c r="S726" s="13"/>
      <c r="T726" s="13"/>
      <c r="U726" s="13"/>
      <c r="V726" s="13"/>
      <c r="W726" s="13"/>
      <c r="X726" s="13"/>
      <c r="Y726" s="13"/>
      <c r="Z726" s="12"/>
      <c r="AA726" s="12"/>
      <c r="AB726" s="12"/>
      <c r="AC726" s="12"/>
      <c r="AD726" s="12"/>
      <c r="AE726" s="12"/>
      <c r="AF726" s="12"/>
      <c r="AG726" s="12"/>
      <c r="AH726" s="12"/>
      <c r="AI726" s="12"/>
      <c r="AJ726" s="12"/>
      <c r="AK726" s="12"/>
      <c r="AL726" s="12"/>
      <c r="AM726" s="12"/>
      <c r="AN726" s="12"/>
      <c r="AO726" s="12"/>
      <c r="AP726" s="12"/>
      <c r="AQ726" s="12"/>
      <c r="AR726" s="12"/>
      <c r="AS726" s="12"/>
      <c r="AT726" s="12"/>
      <c r="AU726" s="12"/>
      <c r="AV726" s="12"/>
      <c r="AW726" s="12"/>
      <c r="AX726" s="12"/>
      <c r="AY726" s="12"/>
      <c r="AZ726" s="12"/>
      <c r="BA726" s="12"/>
      <c r="BB726" s="12"/>
      <c r="BC726" s="12"/>
      <c r="BD726" s="12"/>
      <c r="BE726" s="13"/>
      <c r="BF726" s="13"/>
      <c r="BG726" s="14"/>
      <c r="BH726" s="14"/>
      <c r="BI726" s="13"/>
      <c r="BJ726" s="13"/>
      <c r="BK726" s="14"/>
      <c r="BL726" s="14"/>
    </row>
    <row r="727" s="3" customFormat="1" ht="12.75" customHeight="1" hidden="1">
      <c r="P727" s="10"/>
      <c r="Q727" s="11"/>
      <c r="R727" s="12"/>
      <c r="S727" s="13"/>
      <c r="T727" s="13"/>
      <c r="U727" s="13"/>
      <c r="V727" s="13"/>
      <c r="W727" s="13"/>
      <c r="X727" s="13"/>
      <c r="Y727" s="13"/>
      <c r="Z727" s="12"/>
      <c r="AA727" s="12"/>
      <c r="AB727" s="12"/>
      <c r="AC727" s="12"/>
      <c r="AD727" s="12"/>
      <c r="AE727" s="12"/>
      <c r="AF727" s="12"/>
      <c r="AG727" s="12"/>
      <c r="AH727" s="12"/>
      <c r="AI727" s="12"/>
      <c r="AJ727" s="12"/>
      <c r="AK727" s="12"/>
      <c r="AL727" s="12"/>
      <c r="AM727" s="12"/>
      <c r="AN727" s="12"/>
      <c r="AO727" s="12"/>
      <c r="AP727" s="12"/>
      <c r="AQ727" s="12"/>
      <c r="AR727" s="12"/>
      <c r="AS727" s="12"/>
      <c r="AT727" s="12"/>
      <c r="AU727" s="12"/>
      <c r="AV727" s="12"/>
      <c r="AW727" s="12"/>
      <c r="AX727" s="12"/>
      <c r="AY727" s="12"/>
      <c r="AZ727" s="12"/>
      <c r="BA727" s="12"/>
      <c r="BB727" s="12"/>
      <c r="BC727" s="12"/>
      <c r="BD727" s="12"/>
      <c r="BE727" s="13"/>
      <c r="BF727" s="13"/>
      <c r="BG727" s="14"/>
      <c r="BH727" s="14"/>
      <c r="BI727" s="13"/>
      <c r="BJ727" s="13"/>
      <c r="BK727" s="14"/>
      <c r="BL727" s="14"/>
    </row>
    <row r="728" s="3" customFormat="1" ht="12.75" customHeight="1" hidden="1">
      <c r="P728" s="10"/>
      <c r="Q728" s="11"/>
      <c r="R728" s="12"/>
      <c r="S728" s="13"/>
      <c r="T728" s="13"/>
      <c r="U728" s="13"/>
      <c r="V728" s="13"/>
      <c r="W728" s="13"/>
      <c r="X728" s="13"/>
      <c r="Y728" s="13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  <c r="AK728" s="12"/>
      <c r="AL728" s="12"/>
      <c r="AM728" s="12"/>
      <c r="AN728" s="12"/>
      <c r="AO728" s="12"/>
      <c r="AP728" s="12"/>
      <c r="AQ728" s="12"/>
      <c r="AR728" s="12"/>
      <c r="AS728" s="12"/>
      <c r="AT728" s="12"/>
      <c r="AU728" s="12"/>
      <c r="AV728" s="12"/>
      <c r="AW728" s="12"/>
      <c r="AX728" s="12"/>
      <c r="AY728" s="12"/>
      <c r="AZ728" s="12"/>
      <c r="BA728" s="12"/>
      <c r="BB728" s="12"/>
      <c r="BC728" s="12"/>
      <c r="BD728" s="12"/>
      <c r="BE728" s="13"/>
      <c r="BF728" s="13"/>
      <c r="BG728" s="14"/>
      <c r="BH728" s="14"/>
      <c r="BI728" s="13"/>
      <c r="BJ728" s="13"/>
      <c r="BK728" s="14"/>
      <c r="BL728" s="14"/>
    </row>
    <row r="729" s="3" customFormat="1" ht="12.75" customHeight="1" hidden="1">
      <c r="P729" s="10"/>
      <c r="Q729" s="11"/>
      <c r="R729" s="12"/>
      <c r="S729" s="13"/>
      <c r="T729" s="13"/>
      <c r="U729" s="13"/>
      <c r="V729" s="13"/>
      <c r="W729" s="13"/>
      <c r="X729" s="13"/>
      <c r="Y729" s="13"/>
      <c r="Z729" s="12"/>
      <c r="AA729" s="12"/>
      <c r="AB729" s="12"/>
      <c r="AC729" s="12"/>
      <c r="AD729" s="12"/>
      <c r="AE729" s="12"/>
      <c r="AF729" s="12"/>
      <c r="AG729" s="12"/>
      <c r="AH729" s="12"/>
      <c r="AI729" s="12"/>
      <c r="AJ729" s="12"/>
      <c r="AK729" s="12"/>
      <c r="AL729" s="12"/>
      <c r="AM729" s="12"/>
      <c r="AN729" s="12"/>
      <c r="AO729" s="12"/>
      <c r="AP729" s="12"/>
      <c r="AQ729" s="12"/>
      <c r="AR729" s="12"/>
      <c r="AS729" s="12"/>
      <c r="AT729" s="12"/>
      <c r="AU729" s="12"/>
      <c r="AV729" s="12"/>
      <c r="AW729" s="12"/>
      <c r="AX729" s="12"/>
      <c r="AY729" s="12"/>
      <c r="AZ729" s="12"/>
      <c r="BA729" s="12"/>
      <c r="BB729" s="12"/>
      <c r="BC729" s="12"/>
      <c r="BD729" s="12"/>
      <c r="BE729" s="13"/>
      <c r="BF729" s="13"/>
      <c r="BG729" s="14"/>
      <c r="BH729" s="14"/>
      <c r="BI729" s="13"/>
      <c r="BJ729" s="13"/>
      <c r="BK729" s="14"/>
      <c r="BL729" s="14"/>
    </row>
    <row r="730" s="3" customFormat="1" ht="12.75" customHeight="1" hidden="1">
      <c r="P730" s="10"/>
      <c r="Q730" s="11"/>
      <c r="R730" s="12"/>
      <c r="S730" s="13"/>
      <c r="T730" s="13"/>
      <c r="U730" s="13"/>
      <c r="V730" s="13"/>
      <c r="W730" s="13"/>
      <c r="X730" s="13"/>
      <c r="Y730" s="13"/>
      <c r="Z730" s="12"/>
      <c r="AA730" s="12"/>
      <c r="AB730" s="12"/>
      <c r="AC730" s="12"/>
      <c r="AD730" s="12"/>
      <c r="AE730" s="12"/>
      <c r="AF730" s="12"/>
      <c r="AG730" s="12"/>
      <c r="AH730" s="12"/>
      <c r="AI730" s="12"/>
      <c r="AJ730" s="12"/>
      <c r="AK730" s="12"/>
      <c r="AL730" s="12"/>
      <c r="AM730" s="12"/>
      <c r="AN730" s="12"/>
      <c r="AO730" s="12"/>
      <c r="AP730" s="12"/>
      <c r="AQ730" s="12"/>
      <c r="AR730" s="12"/>
      <c r="AS730" s="12"/>
      <c r="AT730" s="12"/>
      <c r="AU730" s="12"/>
      <c r="AV730" s="12"/>
      <c r="AW730" s="12"/>
      <c r="AX730" s="12"/>
      <c r="AY730" s="12"/>
      <c r="AZ730" s="12"/>
      <c r="BA730" s="12"/>
      <c r="BB730" s="12"/>
      <c r="BC730" s="12"/>
      <c r="BD730" s="12"/>
      <c r="BE730" s="13"/>
      <c r="BF730" s="13"/>
      <c r="BG730" s="14"/>
      <c r="BH730" s="14"/>
      <c r="BI730" s="13"/>
      <c r="BJ730" s="13"/>
      <c r="BK730" s="14"/>
      <c r="BL730" s="14"/>
    </row>
    <row r="731" s="3" customFormat="1" ht="12.75" customHeight="1" hidden="1">
      <c r="P731" s="10"/>
      <c r="Q731" s="11"/>
      <c r="R731" s="12"/>
      <c r="S731" s="13"/>
      <c r="T731" s="13"/>
      <c r="U731" s="13"/>
      <c r="V731" s="13"/>
      <c r="W731" s="13"/>
      <c r="X731" s="13"/>
      <c r="Y731" s="13"/>
      <c r="Z731" s="12"/>
      <c r="AA731" s="12"/>
      <c r="AB731" s="12"/>
      <c r="AC731" s="12"/>
      <c r="AD731" s="12"/>
      <c r="AE731" s="12"/>
      <c r="AF731" s="12"/>
      <c r="AG731" s="12"/>
      <c r="AH731" s="12"/>
      <c r="AI731" s="12"/>
      <c r="AJ731" s="12"/>
      <c r="AK731" s="12"/>
      <c r="AL731" s="12"/>
      <c r="AM731" s="12"/>
      <c r="AN731" s="12"/>
      <c r="AO731" s="12"/>
      <c r="AP731" s="12"/>
      <c r="AQ731" s="12"/>
      <c r="AR731" s="12"/>
      <c r="AS731" s="12"/>
      <c r="AT731" s="12"/>
      <c r="AU731" s="12"/>
      <c r="AV731" s="12"/>
      <c r="AW731" s="12"/>
      <c r="AX731" s="12"/>
      <c r="AY731" s="12"/>
      <c r="AZ731" s="12"/>
      <c r="BA731" s="12"/>
      <c r="BB731" s="12"/>
      <c r="BC731" s="12"/>
      <c r="BD731" s="12"/>
      <c r="BE731" s="13"/>
      <c r="BF731" s="13"/>
      <c r="BG731" s="14"/>
      <c r="BH731" s="14"/>
      <c r="BI731" s="13"/>
      <c r="BJ731" s="13"/>
      <c r="BK731" s="14"/>
      <c r="BL731" s="14"/>
    </row>
    <row r="732" s="3" customFormat="1" ht="12.75" customHeight="1" hidden="1">
      <c r="P732" s="10"/>
      <c r="Q732" s="11"/>
      <c r="R732" s="12"/>
      <c r="S732" s="13"/>
      <c r="T732" s="13"/>
      <c r="U732" s="13"/>
      <c r="V732" s="13"/>
      <c r="W732" s="13"/>
      <c r="X732" s="13"/>
      <c r="Y732" s="13"/>
      <c r="Z732" s="12"/>
      <c r="AA732" s="12"/>
      <c r="AB732" s="12"/>
      <c r="AC732" s="12"/>
      <c r="AD732" s="12"/>
      <c r="AE732" s="12"/>
      <c r="AF732" s="12"/>
      <c r="AG732" s="12"/>
      <c r="AH732" s="12"/>
      <c r="AI732" s="12"/>
      <c r="AJ732" s="12"/>
      <c r="AK732" s="12"/>
      <c r="AL732" s="12"/>
      <c r="AM732" s="12"/>
      <c r="AN732" s="12"/>
      <c r="AO732" s="12"/>
      <c r="AP732" s="12"/>
      <c r="AQ732" s="12"/>
      <c r="AR732" s="12"/>
      <c r="AS732" s="12"/>
      <c r="AT732" s="12"/>
      <c r="AU732" s="12"/>
      <c r="AV732" s="12"/>
      <c r="AW732" s="12"/>
      <c r="AX732" s="12"/>
      <c r="AY732" s="12"/>
      <c r="AZ732" s="12"/>
      <c r="BA732" s="12"/>
      <c r="BB732" s="12"/>
      <c r="BC732" s="12"/>
      <c r="BD732" s="12"/>
      <c r="BE732" s="13"/>
      <c r="BF732" s="13"/>
      <c r="BG732" s="14"/>
      <c r="BH732" s="14"/>
      <c r="BI732" s="13"/>
      <c r="BJ732" s="13"/>
      <c r="BK732" s="14"/>
      <c r="BL732" s="14"/>
    </row>
    <row r="733" s="3" customFormat="1" ht="12.75" customHeight="1" hidden="1">
      <c r="P733" s="10"/>
      <c r="Q733" s="11"/>
      <c r="R733" s="12"/>
      <c r="S733" s="13"/>
      <c r="T733" s="13"/>
      <c r="U733" s="13"/>
      <c r="V733" s="13"/>
      <c r="W733" s="13"/>
      <c r="X733" s="13"/>
      <c r="Y733" s="13"/>
      <c r="Z733" s="12"/>
      <c r="AA733" s="12"/>
      <c r="AB733" s="12"/>
      <c r="AC733" s="12"/>
      <c r="AD733" s="12"/>
      <c r="AE733" s="12"/>
      <c r="AF733" s="12"/>
      <c r="AG733" s="12"/>
      <c r="AH733" s="12"/>
      <c r="AI733" s="12"/>
      <c r="AJ733" s="12"/>
      <c r="AK733" s="12"/>
      <c r="AL733" s="12"/>
      <c r="AM733" s="12"/>
      <c r="AN733" s="12"/>
      <c r="AO733" s="12"/>
      <c r="AP733" s="12"/>
      <c r="AQ733" s="12"/>
      <c r="AR733" s="12"/>
      <c r="AS733" s="12"/>
      <c r="AT733" s="12"/>
      <c r="AU733" s="12"/>
      <c r="AV733" s="12"/>
      <c r="AW733" s="12"/>
      <c r="AX733" s="12"/>
      <c r="AY733" s="12"/>
      <c r="AZ733" s="12"/>
      <c r="BA733" s="12"/>
      <c r="BB733" s="12"/>
      <c r="BC733" s="12"/>
      <c r="BD733" s="12"/>
      <c r="BE733" s="13"/>
      <c r="BF733" s="13"/>
      <c r="BG733" s="14"/>
      <c r="BH733" s="14"/>
      <c r="BI733" s="13"/>
      <c r="BJ733" s="13"/>
      <c r="BK733" s="14"/>
      <c r="BL733" s="14"/>
    </row>
    <row r="734" s="3" customFormat="1" ht="12.75" customHeight="1" hidden="1">
      <c r="P734" s="10"/>
      <c r="Q734" s="11"/>
      <c r="R734" s="12"/>
      <c r="S734" s="13"/>
      <c r="T734" s="13"/>
      <c r="U734" s="13"/>
      <c r="V734" s="13"/>
      <c r="W734" s="13"/>
      <c r="X734" s="13"/>
      <c r="Y734" s="13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/>
      <c r="AJ734" s="12"/>
      <c r="AK734" s="12"/>
      <c r="AL734" s="12"/>
      <c r="AM734" s="12"/>
      <c r="AN734" s="12"/>
      <c r="AO734" s="12"/>
      <c r="AP734" s="12"/>
      <c r="AQ734" s="12"/>
      <c r="AR734" s="12"/>
      <c r="AS734" s="12"/>
      <c r="AT734" s="12"/>
      <c r="AU734" s="12"/>
      <c r="AV734" s="12"/>
      <c r="AW734" s="12"/>
      <c r="AX734" s="12"/>
      <c r="AY734" s="12"/>
      <c r="AZ734" s="12"/>
      <c r="BA734" s="12"/>
      <c r="BB734" s="12"/>
      <c r="BC734" s="12"/>
      <c r="BD734" s="12"/>
      <c r="BE734" s="13"/>
      <c r="BF734" s="13"/>
      <c r="BG734" s="14"/>
      <c r="BH734" s="14"/>
      <c r="BI734" s="13"/>
      <c r="BJ734" s="13"/>
      <c r="BK734" s="14"/>
      <c r="BL734" s="14"/>
    </row>
    <row r="735" s="3" customFormat="1" ht="12.75" customHeight="1" hidden="1">
      <c r="P735" s="10"/>
      <c r="Q735" s="11"/>
      <c r="R735" s="12"/>
      <c r="S735" s="13"/>
      <c r="T735" s="13"/>
      <c r="U735" s="13"/>
      <c r="V735" s="13"/>
      <c r="W735" s="13"/>
      <c r="X735" s="13"/>
      <c r="Y735" s="13"/>
      <c r="Z735" s="12"/>
      <c r="AA735" s="12"/>
      <c r="AB735" s="12"/>
      <c r="AC735" s="12"/>
      <c r="AD735" s="12"/>
      <c r="AE735" s="12"/>
      <c r="AF735" s="12"/>
      <c r="AG735" s="12"/>
      <c r="AH735" s="12"/>
      <c r="AI735" s="12"/>
      <c r="AJ735" s="12"/>
      <c r="AK735" s="12"/>
      <c r="AL735" s="12"/>
      <c r="AM735" s="12"/>
      <c r="AN735" s="12"/>
      <c r="AO735" s="12"/>
      <c r="AP735" s="12"/>
      <c r="AQ735" s="12"/>
      <c r="AR735" s="12"/>
      <c r="AS735" s="12"/>
      <c r="AT735" s="12"/>
      <c r="AU735" s="12"/>
      <c r="AV735" s="12"/>
      <c r="AW735" s="12"/>
      <c r="AX735" s="12"/>
      <c r="AY735" s="12"/>
      <c r="AZ735" s="12"/>
      <c r="BA735" s="12"/>
      <c r="BB735" s="12"/>
      <c r="BC735" s="12"/>
      <c r="BD735" s="12"/>
      <c r="BE735" s="13"/>
      <c r="BF735" s="13"/>
      <c r="BG735" s="14"/>
      <c r="BH735" s="14"/>
      <c r="BI735" s="13"/>
      <c r="BJ735" s="13"/>
      <c r="BK735" s="14"/>
      <c r="BL735" s="14"/>
    </row>
    <row r="736" s="3" customFormat="1" ht="12.75" customHeight="1" hidden="1">
      <c r="P736" s="10"/>
      <c r="Q736" s="11"/>
      <c r="R736" s="12"/>
      <c r="S736" s="13"/>
      <c r="T736" s="13"/>
      <c r="U736" s="13"/>
      <c r="V736" s="13"/>
      <c r="W736" s="13"/>
      <c r="X736" s="13"/>
      <c r="Y736" s="13"/>
      <c r="Z736" s="12"/>
      <c r="AA736" s="12"/>
      <c r="AB736" s="12"/>
      <c r="AC736" s="12"/>
      <c r="AD736" s="12"/>
      <c r="AE736" s="12"/>
      <c r="AF736" s="12"/>
      <c r="AG736" s="12"/>
      <c r="AH736" s="12"/>
      <c r="AI736" s="12"/>
      <c r="AJ736" s="12"/>
      <c r="AK736" s="12"/>
      <c r="AL736" s="12"/>
      <c r="AM736" s="12"/>
      <c r="AN736" s="12"/>
      <c r="AO736" s="12"/>
      <c r="AP736" s="12"/>
      <c r="AQ736" s="12"/>
      <c r="AR736" s="12"/>
      <c r="AS736" s="12"/>
      <c r="AT736" s="12"/>
      <c r="AU736" s="12"/>
      <c r="AV736" s="12"/>
      <c r="AW736" s="12"/>
      <c r="AX736" s="12"/>
      <c r="AY736" s="12"/>
      <c r="AZ736" s="12"/>
      <c r="BA736" s="12"/>
      <c r="BB736" s="12"/>
      <c r="BC736" s="12"/>
      <c r="BD736" s="12"/>
      <c r="BE736" s="13"/>
      <c r="BF736" s="13"/>
      <c r="BG736" s="14"/>
      <c r="BH736" s="14"/>
      <c r="BI736" s="13"/>
      <c r="BJ736" s="13"/>
      <c r="BK736" s="14"/>
      <c r="BL736" s="14"/>
    </row>
    <row r="737" s="3" customFormat="1" ht="12.75" customHeight="1" hidden="1">
      <c r="P737" s="10"/>
      <c r="Q737" s="11"/>
      <c r="R737" s="12"/>
      <c r="S737" s="13"/>
      <c r="T737" s="13"/>
      <c r="U737" s="13"/>
      <c r="V737" s="13"/>
      <c r="W737" s="13"/>
      <c r="X737" s="13"/>
      <c r="Y737" s="13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/>
      <c r="AJ737" s="12"/>
      <c r="AK737" s="12"/>
      <c r="AL737" s="12"/>
      <c r="AM737" s="12"/>
      <c r="AN737" s="12"/>
      <c r="AO737" s="12"/>
      <c r="AP737" s="12"/>
      <c r="AQ737" s="12"/>
      <c r="AR737" s="12"/>
      <c r="AS737" s="12"/>
      <c r="AT737" s="12"/>
      <c r="AU737" s="12"/>
      <c r="AV737" s="12"/>
      <c r="AW737" s="12"/>
      <c r="AX737" s="12"/>
      <c r="AY737" s="12"/>
      <c r="AZ737" s="12"/>
      <c r="BA737" s="12"/>
      <c r="BB737" s="12"/>
      <c r="BC737" s="12"/>
      <c r="BD737" s="12"/>
      <c r="BE737" s="13"/>
      <c r="BF737" s="13"/>
      <c r="BG737" s="14"/>
      <c r="BH737" s="14"/>
      <c r="BI737" s="13"/>
      <c r="BJ737" s="13"/>
      <c r="BK737" s="14"/>
      <c r="BL737" s="14"/>
    </row>
    <row r="738" s="3" customFormat="1" ht="12.75" customHeight="1" hidden="1">
      <c r="P738" s="10"/>
      <c r="Q738" s="11"/>
      <c r="R738" s="12"/>
      <c r="S738" s="13"/>
      <c r="T738" s="13"/>
      <c r="U738" s="13"/>
      <c r="V738" s="13"/>
      <c r="W738" s="13"/>
      <c r="X738" s="13"/>
      <c r="Y738" s="13"/>
      <c r="Z738" s="12"/>
      <c r="AA738" s="12"/>
      <c r="AB738" s="12"/>
      <c r="AC738" s="12"/>
      <c r="AD738" s="12"/>
      <c r="AE738" s="12"/>
      <c r="AF738" s="12"/>
      <c r="AG738" s="12"/>
      <c r="AH738" s="12"/>
      <c r="AI738" s="12"/>
      <c r="AJ738" s="12"/>
      <c r="AK738" s="12"/>
      <c r="AL738" s="12"/>
      <c r="AM738" s="12"/>
      <c r="AN738" s="12"/>
      <c r="AO738" s="12"/>
      <c r="AP738" s="12"/>
      <c r="AQ738" s="12"/>
      <c r="AR738" s="12"/>
      <c r="AS738" s="12"/>
      <c r="AT738" s="12"/>
      <c r="AU738" s="12"/>
      <c r="AV738" s="12"/>
      <c r="AW738" s="12"/>
      <c r="AX738" s="12"/>
      <c r="AY738" s="12"/>
      <c r="AZ738" s="12"/>
      <c r="BA738" s="12"/>
      <c r="BB738" s="12"/>
      <c r="BC738" s="12"/>
      <c r="BD738" s="12"/>
      <c r="BE738" s="13"/>
      <c r="BF738" s="13"/>
      <c r="BG738" s="14"/>
      <c r="BH738" s="14"/>
      <c r="BI738" s="13"/>
      <c r="BJ738" s="13"/>
      <c r="BK738" s="14"/>
      <c r="BL738" s="14"/>
    </row>
    <row r="739" s="3" customFormat="1" ht="12.75" customHeight="1" hidden="1">
      <c r="P739" s="10"/>
      <c r="Q739" s="11"/>
      <c r="R739" s="12"/>
      <c r="S739" s="13"/>
      <c r="T739" s="13"/>
      <c r="U739" s="13"/>
      <c r="V739" s="13"/>
      <c r="W739" s="13"/>
      <c r="X739" s="13"/>
      <c r="Y739" s="13"/>
      <c r="Z739" s="12"/>
      <c r="AA739" s="12"/>
      <c r="AB739" s="12"/>
      <c r="AC739" s="12"/>
      <c r="AD739" s="12"/>
      <c r="AE739" s="12"/>
      <c r="AF739" s="12"/>
      <c r="AG739" s="12"/>
      <c r="AH739" s="12"/>
      <c r="AI739" s="12"/>
      <c r="AJ739" s="12"/>
      <c r="AK739" s="12"/>
      <c r="AL739" s="12"/>
      <c r="AM739" s="12"/>
      <c r="AN739" s="12"/>
      <c r="AO739" s="12"/>
      <c r="AP739" s="12"/>
      <c r="AQ739" s="12"/>
      <c r="AR739" s="12"/>
      <c r="AS739" s="12"/>
      <c r="AT739" s="12"/>
      <c r="AU739" s="12"/>
      <c r="AV739" s="12"/>
      <c r="AW739" s="12"/>
      <c r="AX739" s="12"/>
      <c r="AY739" s="12"/>
      <c r="AZ739" s="12"/>
      <c r="BA739" s="12"/>
      <c r="BB739" s="12"/>
      <c r="BC739" s="12"/>
      <c r="BD739" s="12"/>
      <c r="BE739" s="13"/>
      <c r="BF739" s="13"/>
      <c r="BG739" s="14"/>
      <c r="BH739" s="14"/>
      <c r="BI739" s="13"/>
      <c r="BJ739" s="13"/>
      <c r="BK739" s="14"/>
      <c r="BL739" s="14"/>
    </row>
    <row r="740" s="3" customFormat="1" ht="12.75" customHeight="1" hidden="1">
      <c r="P740" s="10"/>
      <c r="Q740" s="11"/>
      <c r="R740" s="12"/>
      <c r="S740" s="13"/>
      <c r="T740" s="13"/>
      <c r="U740" s="13"/>
      <c r="V740" s="13"/>
      <c r="W740" s="13"/>
      <c r="X740" s="13"/>
      <c r="Y740" s="13"/>
      <c r="Z740" s="12"/>
      <c r="AA740" s="12"/>
      <c r="AB740" s="12"/>
      <c r="AC740" s="12"/>
      <c r="AD740" s="12"/>
      <c r="AE740" s="12"/>
      <c r="AF740" s="12"/>
      <c r="AG740" s="12"/>
      <c r="AH740" s="12"/>
      <c r="AI740" s="12"/>
      <c r="AJ740" s="12"/>
      <c r="AK740" s="12"/>
      <c r="AL740" s="12"/>
      <c r="AM740" s="12"/>
      <c r="AN740" s="12"/>
      <c r="AO740" s="12"/>
      <c r="AP740" s="12"/>
      <c r="AQ740" s="12"/>
      <c r="AR740" s="12"/>
      <c r="AS740" s="12"/>
      <c r="AT740" s="12"/>
      <c r="AU740" s="12"/>
      <c r="AV740" s="12"/>
      <c r="AW740" s="12"/>
      <c r="AX740" s="12"/>
      <c r="AY740" s="12"/>
      <c r="AZ740" s="12"/>
      <c r="BA740" s="12"/>
      <c r="BB740" s="12"/>
      <c r="BC740" s="12"/>
      <c r="BD740" s="12"/>
      <c r="BE740" s="13"/>
      <c r="BF740" s="13"/>
      <c r="BG740" s="14"/>
      <c r="BH740" s="14"/>
      <c r="BI740" s="13"/>
      <c r="BJ740" s="13"/>
      <c r="BK740" s="14"/>
      <c r="BL740" s="14"/>
    </row>
    <row r="741" s="3" customFormat="1" ht="12.75" customHeight="1" hidden="1">
      <c r="P741" s="10"/>
      <c r="Q741" s="11"/>
      <c r="R741" s="12"/>
      <c r="S741" s="13"/>
      <c r="T741" s="13"/>
      <c r="U741" s="13"/>
      <c r="V741" s="13"/>
      <c r="W741" s="13"/>
      <c r="X741" s="13"/>
      <c r="Y741" s="13"/>
      <c r="Z741" s="12"/>
      <c r="AA741" s="12"/>
      <c r="AB741" s="12"/>
      <c r="AC741" s="12"/>
      <c r="AD741" s="12"/>
      <c r="AE741" s="12"/>
      <c r="AF741" s="12"/>
      <c r="AG741" s="12"/>
      <c r="AH741" s="12"/>
      <c r="AI741" s="12"/>
      <c r="AJ741" s="12"/>
      <c r="AK741" s="12"/>
      <c r="AL741" s="12"/>
      <c r="AM741" s="12"/>
      <c r="AN741" s="12"/>
      <c r="AO741" s="12"/>
      <c r="AP741" s="12"/>
      <c r="AQ741" s="12"/>
      <c r="AR741" s="12"/>
      <c r="AS741" s="12"/>
      <c r="AT741" s="12"/>
      <c r="AU741" s="12"/>
      <c r="AV741" s="12"/>
      <c r="AW741" s="12"/>
      <c r="AX741" s="12"/>
      <c r="AY741" s="12"/>
      <c r="AZ741" s="12"/>
      <c r="BA741" s="12"/>
      <c r="BB741" s="12"/>
      <c r="BC741" s="12"/>
      <c r="BD741" s="12"/>
      <c r="BE741" s="13"/>
      <c r="BF741" s="13"/>
      <c r="BG741" s="14"/>
      <c r="BH741" s="14"/>
      <c r="BI741" s="13"/>
      <c r="BJ741" s="13"/>
      <c r="BK741" s="14"/>
      <c r="BL741" s="14"/>
    </row>
    <row r="742" s="3" customFormat="1" ht="12.75" customHeight="1" hidden="1">
      <c r="P742" s="10"/>
      <c r="Q742" s="11"/>
      <c r="R742" s="12"/>
      <c r="S742" s="13"/>
      <c r="T742" s="13"/>
      <c r="U742" s="13"/>
      <c r="V742" s="13"/>
      <c r="W742" s="13"/>
      <c r="X742" s="13"/>
      <c r="Y742" s="13"/>
      <c r="Z742" s="12"/>
      <c r="AA742" s="12"/>
      <c r="AB742" s="12"/>
      <c r="AC742" s="12"/>
      <c r="AD742" s="12"/>
      <c r="AE742" s="12"/>
      <c r="AF742" s="12"/>
      <c r="AG742" s="12"/>
      <c r="AH742" s="12"/>
      <c r="AI742" s="12"/>
      <c r="AJ742" s="12"/>
      <c r="AK742" s="12"/>
      <c r="AL742" s="12"/>
      <c r="AM742" s="12"/>
      <c r="AN742" s="12"/>
      <c r="AO742" s="12"/>
      <c r="AP742" s="12"/>
      <c r="AQ742" s="12"/>
      <c r="AR742" s="12"/>
      <c r="AS742" s="12"/>
      <c r="AT742" s="12"/>
      <c r="AU742" s="12"/>
      <c r="AV742" s="12"/>
      <c r="AW742" s="12"/>
      <c r="AX742" s="12"/>
      <c r="AY742" s="12"/>
      <c r="AZ742" s="12"/>
      <c r="BA742" s="12"/>
      <c r="BB742" s="12"/>
      <c r="BC742" s="12"/>
      <c r="BD742" s="12"/>
      <c r="BE742" s="13"/>
      <c r="BF742" s="13"/>
      <c r="BG742" s="14"/>
      <c r="BH742" s="14"/>
      <c r="BI742" s="13"/>
      <c r="BJ742" s="13"/>
      <c r="BK742" s="14"/>
      <c r="BL742" s="14"/>
    </row>
    <row r="743" s="3" customFormat="1" ht="12.75" customHeight="1" hidden="1">
      <c r="P743" s="10"/>
      <c r="Q743" s="11"/>
      <c r="R743" s="12"/>
      <c r="S743" s="13"/>
      <c r="T743" s="13"/>
      <c r="U743" s="13"/>
      <c r="V743" s="13"/>
      <c r="W743" s="13"/>
      <c r="X743" s="13"/>
      <c r="Y743" s="13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  <c r="AK743" s="12"/>
      <c r="AL743" s="12"/>
      <c r="AM743" s="12"/>
      <c r="AN743" s="12"/>
      <c r="AO743" s="12"/>
      <c r="AP743" s="12"/>
      <c r="AQ743" s="12"/>
      <c r="AR743" s="12"/>
      <c r="AS743" s="12"/>
      <c r="AT743" s="12"/>
      <c r="AU743" s="12"/>
      <c r="AV743" s="12"/>
      <c r="AW743" s="12"/>
      <c r="AX743" s="12"/>
      <c r="AY743" s="12"/>
      <c r="AZ743" s="12"/>
      <c r="BA743" s="12"/>
      <c r="BB743" s="12"/>
      <c r="BC743" s="12"/>
      <c r="BD743" s="12"/>
      <c r="BE743" s="13"/>
      <c r="BF743" s="13"/>
      <c r="BG743" s="14"/>
      <c r="BH743" s="14"/>
      <c r="BI743" s="13"/>
      <c r="BJ743" s="13"/>
      <c r="BK743" s="14"/>
      <c r="BL743" s="14"/>
    </row>
    <row r="744" s="3" customFormat="1" ht="12.75" customHeight="1" hidden="1">
      <c r="P744" s="10"/>
      <c r="Q744" s="11"/>
      <c r="R744" s="12"/>
      <c r="S744" s="13"/>
      <c r="T744" s="13"/>
      <c r="U744" s="13"/>
      <c r="V744" s="13"/>
      <c r="W744" s="13"/>
      <c r="X744" s="13"/>
      <c r="Y744" s="13"/>
      <c r="Z744" s="12"/>
      <c r="AA744" s="12"/>
      <c r="AB744" s="12"/>
      <c r="AC744" s="12"/>
      <c r="AD744" s="12"/>
      <c r="AE744" s="12"/>
      <c r="AF744" s="12"/>
      <c r="AG744" s="12"/>
      <c r="AH744" s="12"/>
      <c r="AI744" s="12"/>
      <c r="AJ744" s="12"/>
      <c r="AK744" s="12"/>
      <c r="AL744" s="12"/>
      <c r="AM744" s="12"/>
      <c r="AN744" s="12"/>
      <c r="AO744" s="12"/>
      <c r="AP744" s="12"/>
      <c r="AQ744" s="12"/>
      <c r="AR744" s="12"/>
      <c r="AS744" s="12"/>
      <c r="AT744" s="12"/>
      <c r="AU744" s="12"/>
      <c r="AV744" s="12"/>
      <c r="AW744" s="12"/>
      <c r="AX744" s="12"/>
      <c r="AY744" s="12"/>
      <c r="AZ744" s="12"/>
      <c r="BA744" s="12"/>
      <c r="BB744" s="12"/>
      <c r="BC744" s="12"/>
      <c r="BD744" s="12"/>
      <c r="BE744" s="13"/>
      <c r="BF744" s="13"/>
      <c r="BG744" s="14"/>
      <c r="BH744" s="14"/>
      <c r="BI744" s="13"/>
      <c r="BJ744" s="13"/>
      <c r="BK744" s="14"/>
      <c r="BL744" s="14"/>
    </row>
    <row r="745" s="3" customFormat="1" ht="12.75" customHeight="1" hidden="1">
      <c r="P745" s="10"/>
      <c r="Q745" s="11"/>
      <c r="R745" s="12"/>
      <c r="S745" s="13"/>
      <c r="T745" s="13"/>
      <c r="U745" s="13"/>
      <c r="V745" s="13"/>
      <c r="W745" s="13"/>
      <c r="X745" s="13"/>
      <c r="Y745" s="13"/>
      <c r="Z745" s="12"/>
      <c r="AA745" s="12"/>
      <c r="AB745" s="12"/>
      <c r="AC745" s="12"/>
      <c r="AD745" s="12"/>
      <c r="AE745" s="12"/>
      <c r="AF745" s="12"/>
      <c r="AG745" s="12"/>
      <c r="AH745" s="12"/>
      <c r="AI745" s="12"/>
      <c r="AJ745" s="12"/>
      <c r="AK745" s="12"/>
      <c r="AL745" s="12"/>
      <c r="AM745" s="12"/>
      <c r="AN745" s="12"/>
      <c r="AO745" s="12"/>
      <c r="AP745" s="12"/>
      <c r="AQ745" s="12"/>
      <c r="AR745" s="12"/>
      <c r="AS745" s="12"/>
      <c r="AT745" s="12"/>
      <c r="AU745" s="12"/>
      <c r="AV745" s="12"/>
      <c r="AW745" s="12"/>
      <c r="AX745" s="12"/>
      <c r="AY745" s="12"/>
      <c r="AZ745" s="12"/>
      <c r="BA745" s="12"/>
      <c r="BB745" s="12"/>
      <c r="BC745" s="12"/>
      <c r="BD745" s="12"/>
      <c r="BE745" s="13"/>
      <c r="BF745" s="13"/>
      <c r="BG745" s="14"/>
      <c r="BH745" s="14"/>
      <c r="BI745" s="13"/>
      <c r="BJ745" s="13"/>
      <c r="BK745" s="14"/>
      <c r="BL745" s="14"/>
    </row>
    <row r="746" s="3" customFormat="1" ht="12.75" customHeight="1" hidden="1">
      <c r="P746" s="10"/>
      <c r="Q746" s="11"/>
      <c r="R746" s="12"/>
      <c r="S746" s="13"/>
      <c r="T746" s="13"/>
      <c r="U746" s="13"/>
      <c r="V746" s="13"/>
      <c r="W746" s="13"/>
      <c r="X746" s="13"/>
      <c r="Y746" s="13"/>
      <c r="Z746" s="12"/>
      <c r="AA746" s="12"/>
      <c r="AB746" s="12"/>
      <c r="AC746" s="12"/>
      <c r="AD746" s="12"/>
      <c r="AE746" s="12"/>
      <c r="AF746" s="12"/>
      <c r="AG746" s="12"/>
      <c r="AH746" s="12"/>
      <c r="AI746" s="12"/>
      <c r="AJ746" s="12"/>
      <c r="AK746" s="12"/>
      <c r="AL746" s="12"/>
      <c r="AM746" s="12"/>
      <c r="AN746" s="12"/>
      <c r="AO746" s="12"/>
      <c r="AP746" s="12"/>
      <c r="AQ746" s="12"/>
      <c r="AR746" s="12"/>
      <c r="AS746" s="12"/>
      <c r="AT746" s="12"/>
      <c r="AU746" s="12"/>
      <c r="AV746" s="12"/>
      <c r="AW746" s="12"/>
      <c r="AX746" s="12"/>
      <c r="AY746" s="12"/>
      <c r="AZ746" s="12"/>
      <c r="BA746" s="12"/>
      <c r="BB746" s="12"/>
      <c r="BC746" s="12"/>
      <c r="BD746" s="12"/>
      <c r="BE746" s="13"/>
      <c r="BF746" s="13"/>
      <c r="BG746" s="14"/>
      <c r="BH746" s="14"/>
      <c r="BI746" s="13"/>
      <c r="BJ746" s="13"/>
      <c r="BK746" s="14"/>
      <c r="BL746" s="14"/>
    </row>
    <row r="747" s="3" customFormat="1" ht="12.75" customHeight="1" hidden="1">
      <c r="P747" s="10"/>
      <c r="Q747" s="11"/>
      <c r="R747" s="12"/>
      <c r="S747" s="13"/>
      <c r="T747" s="13"/>
      <c r="U747" s="13"/>
      <c r="V747" s="13"/>
      <c r="W747" s="13"/>
      <c r="X747" s="13"/>
      <c r="Y747" s="13"/>
      <c r="Z747" s="12"/>
      <c r="AA747" s="12"/>
      <c r="AB747" s="12"/>
      <c r="AC747" s="12"/>
      <c r="AD747" s="12"/>
      <c r="AE747" s="12"/>
      <c r="AF747" s="12"/>
      <c r="AG747" s="12"/>
      <c r="AH747" s="12"/>
      <c r="AI747" s="12"/>
      <c r="AJ747" s="12"/>
      <c r="AK747" s="12"/>
      <c r="AL747" s="12"/>
      <c r="AM747" s="12"/>
      <c r="AN747" s="12"/>
      <c r="AO747" s="12"/>
      <c r="AP747" s="12"/>
      <c r="AQ747" s="12"/>
      <c r="AR747" s="12"/>
      <c r="AS747" s="12"/>
      <c r="AT747" s="12"/>
      <c r="AU747" s="12"/>
      <c r="AV747" s="12"/>
      <c r="AW747" s="12"/>
      <c r="AX747" s="12"/>
      <c r="AY747" s="12"/>
      <c r="AZ747" s="12"/>
      <c r="BA747" s="12"/>
      <c r="BB747" s="12"/>
      <c r="BC747" s="12"/>
      <c r="BD747" s="12"/>
      <c r="BE747" s="13"/>
      <c r="BF747" s="13"/>
      <c r="BG747" s="14"/>
      <c r="BH747" s="14"/>
      <c r="BI747" s="13"/>
      <c r="BJ747" s="13"/>
      <c r="BK747" s="14"/>
      <c r="BL747" s="14"/>
    </row>
    <row r="748" s="3" customFormat="1" ht="12.75" customHeight="1" hidden="1">
      <c r="P748" s="10"/>
      <c r="Q748" s="11"/>
      <c r="R748" s="12"/>
      <c r="S748" s="13"/>
      <c r="T748" s="13"/>
      <c r="U748" s="13"/>
      <c r="V748" s="13"/>
      <c r="W748" s="13"/>
      <c r="X748" s="13"/>
      <c r="Y748" s="13"/>
      <c r="Z748" s="12"/>
      <c r="AA748" s="12"/>
      <c r="AB748" s="12"/>
      <c r="AC748" s="12"/>
      <c r="AD748" s="12"/>
      <c r="AE748" s="12"/>
      <c r="AF748" s="12"/>
      <c r="AG748" s="12"/>
      <c r="AH748" s="12"/>
      <c r="AI748" s="12"/>
      <c r="AJ748" s="12"/>
      <c r="AK748" s="12"/>
      <c r="AL748" s="12"/>
      <c r="AM748" s="12"/>
      <c r="AN748" s="12"/>
      <c r="AO748" s="12"/>
      <c r="AP748" s="12"/>
      <c r="AQ748" s="12"/>
      <c r="AR748" s="12"/>
      <c r="AS748" s="12"/>
      <c r="AT748" s="12"/>
      <c r="AU748" s="12"/>
      <c r="AV748" s="12"/>
      <c r="AW748" s="12"/>
      <c r="AX748" s="12"/>
      <c r="AY748" s="12"/>
      <c r="AZ748" s="12"/>
      <c r="BA748" s="12"/>
      <c r="BB748" s="12"/>
      <c r="BC748" s="12"/>
      <c r="BD748" s="12"/>
      <c r="BE748" s="13"/>
      <c r="BF748" s="13"/>
      <c r="BG748" s="14"/>
      <c r="BH748" s="14"/>
      <c r="BI748" s="13"/>
      <c r="BJ748" s="13"/>
      <c r="BK748" s="14"/>
      <c r="BL748" s="14"/>
    </row>
    <row r="749" s="3" customFormat="1" ht="12.75" customHeight="1" hidden="1">
      <c r="P749" s="10"/>
      <c r="Q749" s="11"/>
      <c r="R749" s="12"/>
      <c r="S749" s="13"/>
      <c r="T749" s="13"/>
      <c r="U749" s="13"/>
      <c r="V749" s="13"/>
      <c r="W749" s="13"/>
      <c r="X749" s="13"/>
      <c r="Y749" s="13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/>
      <c r="AJ749" s="12"/>
      <c r="AK749" s="12"/>
      <c r="AL749" s="12"/>
      <c r="AM749" s="12"/>
      <c r="AN749" s="12"/>
      <c r="AO749" s="12"/>
      <c r="AP749" s="12"/>
      <c r="AQ749" s="12"/>
      <c r="AR749" s="12"/>
      <c r="AS749" s="12"/>
      <c r="AT749" s="12"/>
      <c r="AU749" s="12"/>
      <c r="AV749" s="12"/>
      <c r="AW749" s="12"/>
      <c r="AX749" s="12"/>
      <c r="AY749" s="12"/>
      <c r="AZ749" s="12"/>
      <c r="BA749" s="12"/>
      <c r="BB749" s="12"/>
      <c r="BC749" s="12"/>
      <c r="BD749" s="12"/>
      <c r="BE749" s="13"/>
      <c r="BF749" s="13"/>
      <c r="BG749" s="14"/>
      <c r="BH749" s="14"/>
      <c r="BI749" s="13"/>
      <c r="BJ749" s="13"/>
      <c r="BK749" s="14"/>
      <c r="BL749" s="14"/>
    </row>
    <row r="750" s="3" customFormat="1" ht="12.75" customHeight="1" hidden="1">
      <c r="P750" s="10"/>
      <c r="Q750" s="11"/>
      <c r="R750" s="12"/>
      <c r="S750" s="13"/>
      <c r="T750" s="13"/>
      <c r="U750" s="13"/>
      <c r="V750" s="13"/>
      <c r="W750" s="13"/>
      <c r="X750" s="13"/>
      <c r="Y750" s="13"/>
      <c r="Z750" s="12"/>
      <c r="AA750" s="12"/>
      <c r="AB750" s="12"/>
      <c r="AC750" s="12"/>
      <c r="AD750" s="12"/>
      <c r="AE750" s="12"/>
      <c r="AF750" s="12"/>
      <c r="AG750" s="12"/>
      <c r="AH750" s="12"/>
      <c r="AI750" s="12"/>
      <c r="AJ750" s="12"/>
      <c r="AK750" s="12"/>
      <c r="AL750" s="12"/>
      <c r="AM750" s="12"/>
      <c r="AN750" s="12"/>
      <c r="AO750" s="12"/>
      <c r="AP750" s="12"/>
      <c r="AQ750" s="12"/>
      <c r="AR750" s="12"/>
      <c r="AS750" s="12"/>
      <c r="AT750" s="12"/>
      <c r="AU750" s="12"/>
      <c r="AV750" s="12"/>
      <c r="AW750" s="12"/>
      <c r="AX750" s="12"/>
      <c r="AY750" s="12"/>
      <c r="AZ750" s="12"/>
      <c r="BA750" s="12"/>
      <c r="BB750" s="12"/>
      <c r="BC750" s="12"/>
      <c r="BD750" s="12"/>
      <c r="BE750" s="13"/>
      <c r="BF750" s="13"/>
      <c r="BG750" s="14"/>
      <c r="BH750" s="14"/>
      <c r="BI750" s="13"/>
      <c r="BJ750" s="13"/>
      <c r="BK750" s="14"/>
      <c r="BL750" s="14"/>
    </row>
    <row r="751" s="3" customFormat="1" ht="12.75" customHeight="1" hidden="1">
      <c r="P751" s="10"/>
      <c r="Q751" s="11"/>
      <c r="R751" s="12"/>
      <c r="S751" s="13"/>
      <c r="T751" s="13"/>
      <c r="U751" s="13"/>
      <c r="V751" s="13"/>
      <c r="W751" s="13"/>
      <c r="X751" s="13"/>
      <c r="Y751" s="13"/>
      <c r="Z751" s="12"/>
      <c r="AA751" s="12"/>
      <c r="AB751" s="12"/>
      <c r="AC751" s="12"/>
      <c r="AD751" s="12"/>
      <c r="AE751" s="12"/>
      <c r="AF751" s="12"/>
      <c r="AG751" s="12"/>
      <c r="AH751" s="12"/>
      <c r="AI751" s="12"/>
      <c r="AJ751" s="12"/>
      <c r="AK751" s="12"/>
      <c r="AL751" s="12"/>
      <c r="AM751" s="12"/>
      <c r="AN751" s="12"/>
      <c r="AO751" s="12"/>
      <c r="AP751" s="12"/>
      <c r="AQ751" s="12"/>
      <c r="AR751" s="12"/>
      <c r="AS751" s="12"/>
      <c r="AT751" s="12"/>
      <c r="AU751" s="12"/>
      <c r="AV751" s="12"/>
      <c r="AW751" s="12"/>
      <c r="AX751" s="12"/>
      <c r="AY751" s="12"/>
      <c r="AZ751" s="12"/>
      <c r="BA751" s="12"/>
      <c r="BB751" s="12"/>
      <c r="BC751" s="12"/>
      <c r="BD751" s="12"/>
      <c r="BE751" s="13"/>
      <c r="BF751" s="13"/>
      <c r="BG751" s="14"/>
      <c r="BH751" s="14"/>
      <c r="BI751" s="13"/>
      <c r="BJ751" s="13"/>
      <c r="BK751" s="14"/>
      <c r="BL751" s="14"/>
    </row>
    <row r="752" s="3" customFormat="1" ht="12.75" customHeight="1" hidden="1">
      <c r="P752" s="10"/>
      <c r="Q752" s="11"/>
      <c r="R752" s="12"/>
      <c r="S752" s="13"/>
      <c r="T752" s="13"/>
      <c r="U752" s="13"/>
      <c r="V752" s="13"/>
      <c r="W752" s="13"/>
      <c r="X752" s="13"/>
      <c r="Y752" s="13"/>
      <c r="Z752" s="12"/>
      <c r="AA752" s="12"/>
      <c r="AB752" s="12"/>
      <c r="AC752" s="12"/>
      <c r="AD752" s="12"/>
      <c r="AE752" s="12"/>
      <c r="AF752" s="12"/>
      <c r="AG752" s="12"/>
      <c r="AH752" s="12"/>
      <c r="AI752" s="12"/>
      <c r="AJ752" s="12"/>
      <c r="AK752" s="12"/>
      <c r="AL752" s="12"/>
      <c r="AM752" s="12"/>
      <c r="AN752" s="12"/>
      <c r="AO752" s="12"/>
      <c r="AP752" s="12"/>
      <c r="AQ752" s="12"/>
      <c r="AR752" s="12"/>
      <c r="AS752" s="12"/>
      <c r="AT752" s="12"/>
      <c r="AU752" s="12"/>
      <c r="AV752" s="12"/>
      <c r="AW752" s="12"/>
      <c r="AX752" s="12"/>
      <c r="AY752" s="12"/>
      <c r="AZ752" s="12"/>
      <c r="BA752" s="12"/>
      <c r="BB752" s="12"/>
      <c r="BC752" s="12"/>
      <c r="BD752" s="12"/>
      <c r="BE752" s="13"/>
      <c r="BF752" s="13"/>
      <c r="BG752" s="14"/>
      <c r="BH752" s="14"/>
      <c r="BI752" s="13"/>
      <c r="BJ752" s="13"/>
      <c r="BK752" s="14"/>
      <c r="BL752" s="14"/>
    </row>
    <row r="753" s="3" customFormat="1" ht="12.75" customHeight="1" hidden="1">
      <c r="P753" s="10"/>
      <c r="Q753" s="11"/>
      <c r="R753" s="12"/>
      <c r="S753" s="13"/>
      <c r="T753" s="13"/>
      <c r="U753" s="13"/>
      <c r="V753" s="13"/>
      <c r="W753" s="13"/>
      <c r="X753" s="13"/>
      <c r="Y753" s="13"/>
      <c r="Z753" s="12"/>
      <c r="AA753" s="12"/>
      <c r="AB753" s="12"/>
      <c r="AC753" s="12"/>
      <c r="AD753" s="12"/>
      <c r="AE753" s="12"/>
      <c r="AF753" s="12"/>
      <c r="AG753" s="12"/>
      <c r="AH753" s="12"/>
      <c r="AI753" s="12"/>
      <c r="AJ753" s="12"/>
      <c r="AK753" s="12"/>
      <c r="AL753" s="12"/>
      <c r="AM753" s="12"/>
      <c r="AN753" s="12"/>
      <c r="AO753" s="12"/>
      <c r="AP753" s="12"/>
      <c r="AQ753" s="12"/>
      <c r="AR753" s="12"/>
      <c r="AS753" s="12"/>
      <c r="AT753" s="12"/>
      <c r="AU753" s="12"/>
      <c r="AV753" s="12"/>
      <c r="AW753" s="12"/>
      <c r="AX753" s="12"/>
      <c r="AY753" s="12"/>
      <c r="AZ753" s="12"/>
      <c r="BA753" s="12"/>
      <c r="BB753" s="12"/>
      <c r="BC753" s="12"/>
      <c r="BD753" s="12"/>
      <c r="BE753" s="13"/>
      <c r="BF753" s="13"/>
      <c r="BG753" s="14"/>
      <c r="BH753" s="14"/>
      <c r="BI753" s="13"/>
      <c r="BJ753" s="13"/>
      <c r="BK753" s="14"/>
      <c r="BL753" s="14"/>
    </row>
    <row r="754" s="3" customFormat="1" ht="12.75" customHeight="1" hidden="1">
      <c r="P754" s="10"/>
      <c r="Q754" s="11"/>
      <c r="R754" s="12"/>
      <c r="S754" s="13"/>
      <c r="T754" s="13"/>
      <c r="U754" s="13"/>
      <c r="V754" s="13"/>
      <c r="W754" s="13"/>
      <c r="X754" s="13"/>
      <c r="Y754" s="13"/>
      <c r="Z754" s="12"/>
      <c r="AA754" s="12"/>
      <c r="AB754" s="12"/>
      <c r="AC754" s="12"/>
      <c r="AD754" s="12"/>
      <c r="AE754" s="12"/>
      <c r="AF754" s="12"/>
      <c r="AG754" s="12"/>
      <c r="AH754" s="12"/>
      <c r="AI754" s="12"/>
      <c r="AJ754" s="12"/>
      <c r="AK754" s="12"/>
      <c r="AL754" s="12"/>
      <c r="AM754" s="12"/>
      <c r="AN754" s="12"/>
      <c r="AO754" s="12"/>
      <c r="AP754" s="12"/>
      <c r="AQ754" s="12"/>
      <c r="AR754" s="12"/>
      <c r="AS754" s="12"/>
      <c r="AT754" s="12"/>
      <c r="AU754" s="12"/>
      <c r="AV754" s="12"/>
      <c r="AW754" s="12"/>
      <c r="AX754" s="12"/>
      <c r="AY754" s="12"/>
      <c r="AZ754" s="12"/>
      <c r="BA754" s="12"/>
      <c r="BB754" s="12"/>
      <c r="BC754" s="12"/>
      <c r="BD754" s="12"/>
      <c r="BE754" s="13"/>
      <c r="BF754" s="13"/>
      <c r="BG754" s="14"/>
      <c r="BH754" s="14"/>
      <c r="BI754" s="13"/>
      <c r="BJ754" s="13"/>
      <c r="BK754" s="14"/>
      <c r="BL754" s="14"/>
    </row>
    <row r="755" s="3" customFormat="1" ht="12.75" customHeight="1" hidden="1">
      <c r="P755" s="10"/>
      <c r="Q755" s="11"/>
      <c r="R755" s="12"/>
      <c r="S755" s="13"/>
      <c r="T755" s="13"/>
      <c r="U755" s="13"/>
      <c r="V755" s="13"/>
      <c r="W755" s="13"/>
      <c r="X755" s="13"/>
      <c r="Y755" s="13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/>
      <c r="AJ755" s="12"/>
      <c r="AK755" s="12"/>
      <c r="AL755" s="12"/>
      <c r="AM755" s="12"/>
      <c r="AN755" s="12"/>
      <c r="AO755" s="12"/>
      <c r="AP755" s="12"/>
      <c r="AQ755" s="12"/>
      <c r="AR755" s="12"/>
      <c r="AS755" s="12"/>
      <c r="AT755" s="12"/>
      <c r="AU755" s="12"/>
      <c r="AV755" s="12"/>
      <c r="AW755" s="12"/>
      <c r="AX755" s="12"/>
      <c r="AY755" s="12"/>
      <c r="AZ755" s="12"/>
      <c r="BA755" s="12"/>
      <c r="BB755" s="12"/>
      <c r="BC755" s="12"/>
      <c r="BD755" s="12"/>
      <c r="BE755" s="13"/>
      <c r="BF755" s="13"/>
      <c r="BG755" s="14"/>
      <c r="BH755" s="14"/>
      <c r="BI755" s="13"/>
      <c r="BJ755" s="13"/>
      <c r="BK755" s="14"/>
      <c r="BL755" s="14"/>
    </row>
    <row r="756" s="3" customFormat="1" ht="12.75" customHeight="1" hidden="1">
      <c r="P756" s="10"/>
      <c r="Q756" s="11"/>
      <c r="R756" s="12"/>
      <c r="S756" s="13"/>
      <c r="T756" s="13"/>
      <c r="U756" s="13"/>
      <c r="V756" s="13"/>
      <c r="W756" s="13"/>
      <c r="X756" s="13"/>
      <c r="Y756" s="13"/>
      <c r="Z756" s="12"/>
      <c r="AA756" s="12"/>
      <c r="AB756" s="12"/>
      <c r="AC756" s="12"/>
      <c r="AD756" s="12"/>
      <c r="AE756" s="12"/>
      <c r="AF756" s="12"/>
      <c r="AG756" s="12"/>
      <c r="AH756" s="12"/>
      <c r="AI756" s="12"/>
      <c r="AJ756" s="12"/>
      <c r="AK756" s="12"/>
      <c r="AL756" s="12"/>
      <c r="AM756" s="12"/>
      <c r="AN756" s="12"/>
      <c r="AO756" s="12"/>
      <c r="AP756" s="12"/>
      <c r="AQ756" s="12"/>
      <c r="AR756" s="12"/>
      <c r="AS756" s="12"/>
      <c r="AT756" s="12"/>
      <c r="AU756" s="12"/>
      <c r="AV756" s="12"/>
      <c r="AW756" s="12"/>
      <c r="AX756" s="12"/>
      <c r="AY756" s="12"/>
      <c r="AZ756" s="12"/>
      <c r="BA756" s="12"/>
      <c r="BB756" s="12"/>
      <c r="BC756" s="12"/>
      <c r="BD756" s="12"/>
      <c r="BE756" s="13"/>
      <c r="BF756" s="13"/>
      <c r="BG756" s="14"/>
      <c r="BH756" s="14"/>
      <c r="BI756" s="13"/>
      <c r="BJ756" s="13"/>
      <c r="BK756" s="14"/>
      <c r="BL756" s="14"/>
    </row>
    <row r="757" s="3" customFormat="1" ht="12.75" customHeight="1" hidden="1">
      <c r="P757" s="10"/>
      <c r="Q757" s="11"/>
      <c r="R757" s="12"/>
      <c r="S757" s="13"/>
      <c r="T757" s="13"/>
      <c r="U757" s="13"/>
      <c r="V757" s="13"/>
      <c r="W757" s="13"/>
      <c r="X757" s="13"/>
      <c r="Y757" s="13"/>
      <c r="Z757" s="12"/>
      <c r="AA757" s="12"/>
      <c r="AB757" s="12"/>
      <c r="AC757" s="12"/>
      <c r="AD757" s="12"/>
      <c r="AE757" s="12"/>
      <c r="AF757" s="12"/>
      <c r="AG757" s="12"/>
      <c r="AH757" s="12"/>
      <c r="AI757" s="12"/>
      <c r="AJ757" s="12"/>
      <c r="AK757" s="12"/>
      <c r="AL757" s="12"/>
      <c r="AM757" s="12"/>
      <c r="AN757" s="12"/>
      <c r="AO757" s="12"/>
      <c r="AP757" s="12"/>
      <c r="AQ757" s="12"/>
      <c r="AR757" s="12"/>
      <c r="AS757" s="12"/>
      <c r="AT757" s="12"/>
      <c r="AU757" s="12"/>
      <c r="AV757" s="12"/>
      <c r="AW757" s="12"/>
      <c r="AX757" s="12"/>
      <c r="AY757" s="12"/>
      <c r="AZ757" s="12"/>
      <c r="BA757" s="12"/>
      <c r="BB757" s="12"/>
      <c r="BC757" s="12"/>
      <c r="BD757" s="12"/>
      <c r="BE757" s="13"/>
      <c r="BF757" s="13"/>
      <c r="BG757" s="14"/>
      <c r="BH757" s="14"/>
      <c r="BI757" s="13"/>
      <c r="BJ757" s="13"/>
      <c r="BK757" s="14"/>
      <c r="BL757" s="14"/>
    </row>
    <row r="758" s="3" customFormat="1" ht="12.75" customHeight="1" hidden="1">
      <c r="P758" s="10"/>
      <c r="Q758" s="11"/>
      <c r="R758" s="12"/>
      <c r="S758" s="13"/>
      <c r="T758" s="13"/>
      <c r="U758" s="13"/>
      <c r="V758" s="13"/>
      <c r="W758" s="13"/>
      <c r="X758" s="13"/>
      <c r="Y758" s="13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  <c r="AK758" s="12"/>
      <c r="AL758" s="12"/>
      <c r="AM758" s="12"/>
      <c r="AN758" s="12"/>
      <c r="AO758" s="12"/>
      <c r="AP758" s="12"/>
      <c r="AQ758" s="12"/>
      <c r="AR758" s="12"/>
      <c r="AS758" s="12"/>
      <c r="AT758" s="12"/>
      <c r="AU758" s="12"/>
      <c r="AV758" s="12"/>
      <c r="AW758" s="12"/>
      <c r="AX758" s="12"/>
      <c r="AY758" s="12"/>
      <c r="AZ758" s="12"/>
      <c r="BA758" s="12"/>
      <c r="BB758" s="12"/>
      <c r="BC758" s="12"/>
      <c r="BD758" s="12"/>
      <c r="BE758" s="13"/>
      <c r="BF758" s="13"/>
      <c r="BG758" s="14"/>
      <c r="BH758" s="14"/>
      <c r="BI758" s="13"/>
      <c r="BJ758" s="13"/>
      <c r="BK758" s="14"/>
      <c r="BL758" s="14"/>
    </row>
    <row r="759" s="3" customFormat="1" ht="12.75" customHeight="1" hidden="1">
      <c r="P759" s="10"/>
      <c r="Q759" s="11"/>
      <c r="R759" s="12"/>
      <c r="S759" s="13"/>
      <c r="T759" s="13"/>
      <c r="U759" s="13"/>
      <c r="V759" s="13"/>
      <c r="W759" s="13"/>
      <c r="X759" s="13"/>
      <c r="Y759" s="13"/>
      <c r="Z759" s="12"/>
      <c r="AA759" s="12"/>
      <c r="AB759" s="12"/>
      <c r="AC759" s="12"/>
      <c r="AD759" s="12"/>
      <c r="AE759" s="12"/>
      <c r="AF759" s="12"/>
      <c r="AG759" s="12"/>
      <c r="AH759" s="12"/>
      <c r="AI759" s="12"/>
      <c r="AJ759" s="12"/>
      <c r="AK759" s="12"/>
      <c r="AL759" s="12"/>
      <c r="AM759" s="12"/>
      <c r="AN759" s="12"/>
      <c r="AO759" s="12"/>
      <c r="AP759" s="12"/>
      <c r="AQ759" s="12"/>
      <c r="AR759" s="12"/>
      <c r="AS759" s="12"/>
      <c r="AT759" s="12"/>
      <c r="AU759" s="12"/>
      <c r="AV759" s="12"/>
      <c r="AW759" s="12"/>
      <c r="AX759" s="12"/>
      <c r="AY759" s="12"/>
      <c r="AZ759" s="12"/>
      <c r="BA759" s="12"/>
      <c r="BB759" s="12"/>
      <c r="BC759" s="12"/>
      <c r="BD759" s="12"/>
      <c r="BE759" s="13"/>
      <c r="BF759" s="13"/>
      <c r="BG759" s="14"/>
      <c r="BH759" s="14"/>
      <c r="BI759" s="13"/>
      <c r="BJ759" s="13"/>
      <c r="BK759" s="14"/>
      <c r="BL759" s="14"/>
    </row>
    <row r="760" s="3" customFormat="1" ht="12.75" customHeight="1" hidden="1">
      <c r="P760" s="10"/>
      <c r="Q760" s="11"/>
      <c r="R760" s="12"/>
      <c r="S760" s="13"/>
      <c r="T760" s="13"/>
      <c r="U760" s="13"/>
      <c r="V760" s="13"/>
      <c r="W760" s="13"/>
      <c r="X760" s="13"/>
      <c r="Y760" s="13"/>
      <c r="Z760" s="12"/>
      <c r="AA760" s="12"/>
      <c r="AB760" s="12"/>
      <c r="AC760" s="12"/>
      <c r="AD760" s="12"/>
      <c r="AE760" s="12"/>
      <c r="AF760" s="12"/>
      <c r="AG760" s="12"/>
      <c r="AH760" s="12"/>
      <c r="AI760" s="12"/>
      <c r="AJ760" s="12"/>
      <c r="AK760" s="12"/>
      <c r="AL760" s="12"/>
      <c r="AM760" s="12"/>
      <c r="AN760" s="12"/>
      <c r="AO760" s="12"/>
      <c r="AP760" s="12"/>
      <c r="AQ760" s="12"/>
      <c r="AR760" s="12"/>
      <c r="AS760" s="12"/>
      <c r="AT760" s="12"/>
      <c r="AU760" s="12"/>
      <c r="AV760" s="12"/>
      <c r="AW760" s="12"/>
      <c r="AX760" s="12"/>
      <c r="AY760" s="12"/>
      <c r="AZ760" s="12"/>
      <c r="BA760" s="12"/>
      <c r="BB760" s="12"/>
      <c r="BC760" s="12"/>
      <c r="BD760" s="12"/>
      <c r="BE760" s="13"/>
      <c r="BF760" s="13"/>
      <c r="BG760" s="14"/>
      <c r="BH760" s="14"/>
      <c r="BI760" s="13"/>
      <c r="BJ760" s="13"/>
      <c r="BK760" s="14"/>
      <c r="BL760" s="14"/>
    </row>
    <row r="761" s="3" customFormat="1" ht="12.75" customHeight="1" hidden="1">
      <c r="P761" s="10"/>
      <c r="Q761" s="11"/>
      <c r="R761" s="12"/>
      <c r="S761" s="13"/>
      <c r="T761" s="13"/>
      <c r="U761" s="13"/>
      <c r="V761" s="13"/>
      <c r="W761" s="13"/>
      <c r="X761" s="13"/>
      <c r="Y761" s="13"/>
      <c r="Z761" s="12"/>
      <c r="AA761" s="12"/>
      <c r="AB761" s="12"/>
      <c r="AC761" s="12"/>
      <c r="AD761" s="12"/>
      <c r="AE761" s="12"/>
      <c r="AF761" s="12"/>
      <c r="AG761" s="12"/>
      <c r="AH761" s="12"/>
      <c r="AI761" s="12"/>
      <c r="AJ761" s="12"/>
      <c r="AK761" s="12"/>
      <c r="AL761" s="12"/>
      <c r="AM761" s="12"/>
      <c r="AN761" s="12"/>
      <c r="AO761" s="12"/>
      <c r="AP761" s="12"/>
      <c r="AQ761" s="12"/>
      <c r="AR761" s="12"/>
      <c r="AS761" s="12"/>
      <c r="AT761" s="12"/>
      <c r="AU761" s="12"/>
      <c r="AV761" s="12"/>
      <c r="AW761" s="12"/>
      <c r="AX761" s="12"/>
      <c r="AY761" s="12"/>
      <c r="AZ761" s="12"/>
      <c r="BA761" s="12"/>
      <c r="BB761" s="12"/>
      <c r="BC761" s="12"/>
      <c r="BD761" s="12"/>
      <c r="BE761" s="13"/>
      <c r="BF761" s="13"/>
      <c r="BG761" s="14"/>
      <c r="BH761" s="14"/>
      <c r="BI761" s="13"/>
      <c r="BJ761" s="13"/>
      <c r="BK761" s="14"/>
      <c r="BL761" s="14"/>
    </row>
    <row r="762" s="3" customFormat="1" ht="12.75" customHeight="1" hidden="1">
      <c r="P762" s="10"/>
      <c r="Q762" s="11"/>
      <c r="R762" s="12"/>
      <c r="S762" s="13"/>
      <c r="T762" s="13"/>
      <c r="U762" s="13"/>
      <c r="V762" s="13"/>
      <c r="W762" s="13"/>
      <c r="X762" s="13"/>
      <c r="Y762" s="13"/>
      <c r="Z762" s="12"/>
      <c r="AA762" s="12"/>
      <c r="AB762" s="12"/>
      <c r="AC762" s="12"/>
      <c r="AD762" s="12"/>
      <c r="AE762" s="12"/>
      <c r="AF762" s="12"/>
      <c r="AG762" s="12"/>
      <c r="AH762" s="12"/>
      <c r="AI762" s="12"/>
      <c r="AJ762" s="12"/>
      <c r="AK762" s="12"/>
      <c r="AL762" s="12"/>
      <c r="AM762" s="12"/>
      <c r="AN762" s="12"/>
      <c r="AO762" s="12"/>
      <c r="AP762" s="12"/>
      <c r="AQ762" s="12"/>
      <c r="AR762" s="12"/>
      <c r="AS762" s="12"/>
      <c r="AT762" s="12"/>
      <c r="AU762" s="12"/>
      <c r="AV762" s="12"/>
      <c r="AW762" s="12"/>
      <c r="AX762" s="12"/>
      <c r="AY762" s="12"/>
      <c r="AZ762" s="12"/>
      <c r="BA762" s="12"/>
      <c r="BB762" s="12"/>
      <c r="BC762" s="12"/>
      <c r="BD762" s="12"/>
      <c r="BE762" s="13"/>
      <c r="BF762" s="13"/>
      <c r="BG762" s="14"/>
      <c r="BH762" s="14"/>
      <c r="BI762" s="13"/>
      <c r="BJ762" s="13"/>
      <c r="BK762" s="14"/>
      <c r="BL762" s="14"/>
    </row>
    <row r="763" s="3" customFormat="1" ht="12.75" customHeight="1" hidden="1">
      <c r="P763" s="10"/>
      <c r="Q763" s="11"/>
      <c r="R763" s="12"/>
      <c r="S763" s="13"/>
      <c r="T763" s="13"/>
      <c r="U763" s="13"/>
      <c r="V763" s="13"/>
      <c r="W763" s="13"/>
      <c r="X763" s="13"/>
      <c r="Y763" s="13"/>
      <c r="Z763" s="12"/>
      <c r="AA763" s="12"/>
      <c r="AB763" s="12"/>
      <c r="AC763" s="12"/>
      <c r="AD763" s="12"/>
      <c r="AE763" s="12"/>
      <c r="AF763" s="12"/>
      <c r="AG763" s="12"/>
      <c r="AH763" s="12"/>
      <c r="AI763" s="12"/>
      <c r="AJ763" s="12"/>
      <c r="AK763" s="12"/>
      <c r="AL763" s="12"/>
      <c r="AM763" s="12"/>
      <c r="AN763" s="12"/>
      <c r="AO763" s="12"/>
      <c r="AP763" s="12"/>
      <c r="AQ763" s="12"/>
      <c r="AR763" s="12"/>
      <c r="AS763" s="12"/>
      <c r="AT763" s="12"/>
      <c r="AU763" s="12"/>
      <c r="AV763" s="12"/>
      <c r="AW763" s="12"/>
      <c r="AX763" s="12"/>
      <c r="AY763" s="12"/>
      <c r="AZ763" s="12"/>
      <c r="BA763" s="12"/>
      <c r="BB763" s="12"/>
      <c r="BC763" s="12"/>
      <c r="BD763" s="12"/>
      <c r="BE763" s="13"/>
      <c r="BF763" s="13"/>
      <c r="BG763" s="14"/>
      <c r="BH763" s="14"/>
      <c r="BI763" s="13"/>
      <c r="BJ763" s="13"/>
      <c r="BK763" s="14"/>
      <c r="BL763" s="14"/>
    </row>
    <row r="764" s="3" customFormat="1" ht="12.75" customHeight="1" hidden="1">
      <c r="P764" s="10"/>
      <c r="Q764" s="11"/>
      <c r="R764" s="12"/>
      <c r="S764" s="13"/>
      <c r="T764" s="13"/>
      <c r="U764" s="13"/>
      <c r="V764" s="13"/>
      <c r="W764" s="13"/>
      <c r="X764" s="13"/>
      <c r="Y764" s="13"/>
      <c r="Z764" s="12"/>
      <c r="AA764" s="12"/>
      <c r="AB764" s="12"/>
      <c r="AC764" s="12"/>
      <c r="AD764" s="12"/>
      <c r="AE764" s="12"/>
      <c r="AF764" s="12"/>
      <c r="AG764" s="12"/>
      <c r="AH764" s="12"/>
      <c r="AI764" s="12"/>
      <c r="AJ764" s="12"/>
      <c r="AK764" s="12"/>
      <c r="AL764" s="12"/>
      <c r="AM764" s="12"/>
      <c r="AN764" s="12"/>
      <c r="AO764" s="12"/>
      <c r="AP764" s="12"/>
      <c r="AQ764" s="12"/>
      <c r="AR764" s="12"/>
      <c r="AS764" s="12"/>
      <c r="AT764" s="12"/>
      <c r="AU764" s="12"/>
      <c r="AV764" s="12"/>
      <c r="AW764" s="12"/>
      <c r="AX764" s="12"/>
      <c r="AY764" s="12"/>
      <c r="AZ764" s="12"/>
      <c r="BA764" s="12"/>
      <c r="BB764" s="12"/>
      <c r="BC764" s="12"/>
      <c r="BD764" s="12"/>
      <c r="BE764" s="13"/>
      <c r="BF764" s="13"/>
      <c r="BG764" s="14"/>
      <c r="BH764" s="14"/>
      <c r="BI764" s="13"/>
      <c r="BJ764" s="13"/>
      <c r="BK764" s="14"/>
      <c r="BL764" s="14"/>
    </row>
    <row r="765" s="3" customFormat="1" ht="12.75" customHeight="1" hidden="1">
      <c r="P765" s="10"/>
      <c r="Q765" s="11"/>
      <c r="R765" s="12"/>
      <c r="S765" s="13"/>
      <c r="T765" s="13"/>
      <c r="U765" s="13"/>
      <c r="V765" s="13"/>
      <c r="W765" s="13"/>
      <c r="X765" s="13"/>
      <c r="Y765" s="13"/>
      <c r="Z765" s="12"/>
      <c r="AA765" s="12"/>
      <c r="AB765" s="12"/>
      <c r="AC765" s="12"/>
      <c r="AD765" s="12"/>
      <c r="AE765" s="12"/>
      <c r="AF765" s="12"/>
      <c r="AG765" s="12"/>
      <c r="AH765" s="12"/>
      <c r="AI765" s="12"/>
      <c r="AJ765" s="12"/>
      <c r="AK765" s="12"/>
      <c r="AL765" s="12"/>
      <c r="AM765" s="12"/>
      <c r="AN765" s="12"/>
      <c r="AO765" s="12"/>
      <c r="AP765" s="12"/>
      <c r="AQ765" s="12"/>
      <c r="AR765" s="12"/>
      <c r="AS765" s="12"/>
      <c r="AT765" s="12"/>
      <c r="AU765" s="12"/>
      <c r="AV765" s="12"/>
      <c r="AW765" s="12"/>
      <c r="AX765" s="12"/>
      <c r="AY765" s="12"/>
      <c r="AZ765" s="12"/>
      <c r="BA765" s="12"/>
      <c r="BB765" s="12"/>
      <c r="BC765" s="12"/>
      <c r="BD765" s="12"/>
      <c r="BE765" s="13"/>
      <c r="BF765" s="13"/>
      <c r="BG765" s="14"/>
      <c r="BH765" s="14"/>
      <c r="BI765" s="13"/>
      <c r="BJ765" s="13"/>
      <c r="BK765" s="14"/>
      <c r="BL765" s="14"/>
    </row>
    <row r="766" s="3" customFormat="1" ht="12.75" customHeight="1" hidden="1">
      <c r="P766" s="10"/>
      <c r="Q766" s="11"/>
      <c r="R766" s="12"/>
      <c r="S766" s="13"/>
      <c r="T766" s="13"/>
      <c r="U766" s="13"/>
      <c r="V766" s="13"/>
      <c r="W766" s="13"/>
      <c r="X766" s="13"/>
      <c r="Y766" s="13"/>
      <c r="Z766" s="12"/>
      <c r="AA766" s="12"/>
      <c r="AB766" s="12"/>
      <c r="AC766" s="12"/>
      <c r="AD766" s="12"/>
      <c r="AE766" s="12"/>
      <c r="AF766" s="12"/>
      <c r="AG766" s="12"/>
      <c r="AH766" s="12"/>
      <c r="AI766" s="12"/>
      <c r="AJ766" s="12"/>
      <c r="AK766" s="12"/>
      <c r="AL766" s="12"/>
      <c r="AM766" s="12"/>
      <c r="AN766" s="12"/>
      <c r="AO766" s="12"/>
      <c r="AP766" s="12"/>
      <c r="AQ766" s="12"/>
      <c r="AR766" s="12"/>
      <c r="AS766" s="12"/>
      <c r="AT766" s="12"/>
      <c r="AU766" s="12"/>
      <c r="AV766" s="12"/>
      <c r="AW766" s="12"/>
      <c r="AX766" s="12"/>
      <c r="AY766" s="12"/>
      <c r="AZ766" s="12"/>
      <c r="BA766" s="12"/>
      <c r="BB766" s="12"/>
      <c r="BC766" s="12"/>
      <c r="BD766" s="12"/>
      <c r="BE766" s="13"/>
      <c r="BF766" s="13"/>
      <c r="BG766" s="14"/>
      <c r="BH766" s="14"/>
      <c r="BI766" s="13"/>
      <c r="BJ766" s="13"/>
      <c r="BK766" s="14"/>
      <c r="BL766" s="14"/>
    </row>
    <row r="767" s="3" customFormat="1" ht="12.75" customHeight="1" hidden="1">
      <c r="P767" s="10"/>
      <c r="Q767" s="11"/>
      <c r="R767" s="12"/>
      <c r="S767" s="13"/>
      <c r="T767" s="13"/>
      <c r="U767" s="13"/>
      <c r="V767" s="13"/>
      <c r="W767" s="13"/>
      <c r="X767" s="13"/>
      <c r="Y767" s="13"/>
      <c r="Z767" s="12"/>
      <c r="AA767" s="12"/>
      <c r="AB767" s="12"/>
      <c r="AC767" s="12"/>
      <c r="AD767" s="12"/>
      <c r="AE767" s="12"/>
      <c r="AF767" s="12"/>
      <c r="AG767" s="12"/>
      <c r="AH767" s="12"/>
      <c r="AI767" s="12"/>
      <c r="AJ767" s="12"/>
      <c r="AK767" s="12"/>
      <c r="AL767" s="12"/>
      <c r="AM767" s="12"/>
      <c r="AN767" s="12"/>
      <c r="AO767" s="12"/>
      <c r="AP767" s="12"/>
      <c r="AQ767" s="12"/>
      <c r="AR767" s="12"/>
      <c r="AS767" s="12"/>
      <c r="AT767" s="12"/>
      <c r="AU767" s="12"/>
      <c r="AV767" s="12"/>
      <c r="AW767" s="12"/>
      <c r="AX767" s="12"/>
      <c r="AY767" s="12"/>
      <c r="AZ767" s="12"/>
      <c r="BA767" s="12"/>
      <c r="BB767" s="12"/>
      <c r="BC767" s="12"/>
      <c r="BD767" s="12"/>
      <c r="BE767" s="13"/>
      <c r="BF767" s="13"/>
      <c r="BG767" s="14"/>
      <c r="BH767" s="14"/>
      <c r="BI767" s="13"/>
      <c r="BJ767" s="13"/>
      <c r="BK767" s="14"/>
      <c r="BL767" s="14"/>
    </row>
    <row r="768" s="3" customFormat="1" ht="12.75" customHeight="1" hidden="1">
      <c r="P768" s="10"/>
      <c r="Q768" s="11"/>
      <c r="R768" s="12"/>
      <c r="S768" s="13"/>
      <c r="T768" s="13"/>
      <c r="U768" s="13"/>
      <c r="V768" s="13"/>
      <c r="W768" s="13"/>
      <c r="X768" s="13"/>
      <c r="Y768" s="13"/>
      <c r="Z768" s="12"/>
      <c r="AA768" s="12"/>
      <c r="AB768" s="12"/>
      <c r="AC768" s="12"/>
      <c r="AD768" s="12"/>
      <c r="AE768" s="12"/>
      <c r="AF768" s="12"/>
      <c r="AG768" s="12"/>
      <c r="AH768" s="12"/>
      <c r="AI768" s="12"/>
      <c r="AJ768" s="12"/>
      <c r="AK768" s="12"/>
      <c r="AL768" s="12"/>
      <c r="AM768" s="12"/>
      <c r="AN768" s="12"/>
      <c r="AO768" s="12"/>
      <c r="AP768" s="12"/>
      <c r="AQ768" s="12"/>
      <c r="AR768" s="12"/>
      <c r="AS768" s="12"/>
      <c r="AT768" s="12"/>
      <c r="AU768" s="12"/>
      <c r="AV768" s="12"/>
      <c r="AW768" s="12"/>
      <c r="AX768" s="12"/>
      <c r="AY768" s="12"/>
      <c r="AZ768" s="12"/>
      <c r="BA768" s="12"/>
      <c r="BB768" s="12"/>
      <c r="BC768" s="12"/>
      <c r="BD768" s="12"/>
      <c r="BE768" s="13"/>
      <c r="BF768" s="13"/>
      <c r="BG768" s="14"/>
      <c r="BH768" s="14"/>
      <c r="BI768" s="13"/>
      <c r="BJ768" s="13"/>
      <c r="BK768" s="14"/>
      <c r="BL768" s="14"/>
    </row>
    <row r="769" s="3" customFormat="1" ht="12.75" customHeight="1" hidden="1">
      <c r="P769" s="10"/>
      <c r="Q769" s="11"/>
      <c r="R769" s="12"/>
      <c r="S769" s="13"/>
      <c r="T769" s="13"/>
      <c r="U769" s="13"/>
      <c r="V769" s="13"/>
      <c r="W769" s="13"/>
      <c r="X769" s="13"/>
      <c r="Y769" s="13"/>
      <c r="Z769" s="12"/>
      <c r="AA769" s="12"/>
      <c r="AB769" s="12"/>
      <c r="AC769" s="12"/>
      <c r="AD769" s="12"/>
      <c r="AE769" s="12"/>
      <c r="AF769" s="12"/>
      <c r="AG769" s="12"/>
      <c r="AH769" s="12"/>
      <c r="AI769" s="12"/>
      <c r="AJ769" s="12"/>
      <c r="AK769" s="12"/>
      <c r="AL769" s="12"/>
      <c r="AM769" s="12"/>
      <c r="AN769" s="12"/>
      <c r="AO769" s="12"/>
      <c r="AP769" s="12"/>
      <c r="AQ769" s="12"/>
      <c r="AR769" s="12"/>
      <c r="AS769" s="12"/>
      <c r="AT769" s="12"/>
      <c r="AU769" s="12"/>
      <c r="AV769" s="12"/>
      <c r="AW769" s="12"/>
      <c r="AX769" s="12"/>
      <c r="AY769" s="12"/>
      <c r="AZ769" s="12"/>
      <c r="BA769" s="12"/>
      <c r="BB769" s="12"/>
      <c r="BC769" s="12"/>
      <c r="BD769" s="12"/>
      <c r="BE769" s="13"/>
      <c r="BF769" s="13"/>
      <c r="BG769" s="14"/>
      <c r="BH769" s="14"/>
      <c r="BI769" s="13"/>
      <c r="BJ769" s="13"/>
      <c r="BK769" s="14"/>
      <c r="BL769" s="14"/>
    </row>
    <row r="770" s="3" customFormat="1" ht="12.75" customHeight="1" hidden="1">
      <c r="P770" s="10"/>
      <c r="Q770" s="11"/>
      <c r="R770" s="12"/>
      <c r="S770" s="13"/>
      <c r="T770" s="13"/>
      <c r="U770" s="13"/>
      <c r="V770" s="13"/>
      <c r="W770" s="13"/>
      <c r="X770" s="13"/>
      <c r="Y770" s="13"/>
      <c r="Z770" s="12"/>
      <c r="AA770" s="12"/>
      <c r="AB770" s="12"/>
      <c r="AC770" s="12"/>
      <c r="AD770" s="12"/>
      <c r="AE770" s="12"/>
      <c r="AF770" s="12"/>
      <c r="AG770" s="12"/>
      <c r="AH770" s="12"/>
      <c r="AI770" s="12"/>
      <c r="AJ770" s="12"/>
      <c r="AK770" s="12"/>
      <c r="AL770" s="12"/>
      <c r="AM770" s="12"/>
      <c r="AN770" s="12"/>
      <c r="AO770" s="12"/>
      <c r="AP770" s="12"/>
      <c r="AQ770" s="12"/>
      <c r="AR770" s="12"/>
      <c r="AS770" s="12"/>
      <c r="AT770" s="12"/>
      <c r="AU770" s="12"/>
      <c r="AV770" s="12"/>
      <c r="AW770" s="12"/>
      <c r="AX770" s="12"/>
      <c r="AY770" s="12"/>
      <c r="AZ770" s="12"/>
      <c r="BA770" s="12"/>
      <c r="BB770" s="12"/>
      <c r="BC770" s="12"/>
      <c r="BD770" s="12"/>
      <c r="BE770" s="13"/>
      <c r="BF770" s="13"/>
      <c r="BG770" s="14"/>
      <c r="BH770" s="14"/>
      <c r="BI770" s="13"/>
      <c r="BJ770" s="13"/>
      <c r="BK770" s="14"/>
      <c r="BL770" s="14"/>
    </row>
    <row r="771" s="3" customFormat="1" ht="12.75" customHeight="1" hidden="1">
      <c r="P771" s="10"/>
      <c r="Q771" s="11"/>
      <c r="R771" s="12"/>
      <c r="S771" s="13"/>
      <c r="T771" s="13"/>
      <c r="U771" s="13"/>
      <c r="V771" s="13"/>
      <c r="W771" s="13"/>
      <c r="X771" s="13"/>
      <c r="Y771" s="13"/>
      <c r="Z771" s="12"/>
      <c r="AA771" s="12"/>
      <c r="AB771" s="12"/>
      <c r="AC771" s="12"/>
      <c r="AD771" s="12"/>
      <c r="AE771" s="12"/>
      <c r="AF771" s="12"/>
      <c r="AG771" s="12"/>
      <c r="AH771" s="12"/>
      <c r="AI771" s="12"/>
      <c r="AJ771" s="12"/>
      <c r="AK771" s="12"/>
      <c r="AL771" s="12"/>
      <c r="AM771" s="12"/>
      <c r="AN771" s="12"/>
      <c r="AO771" s="12"/>
      <c r="AP771" s="12"/>
      <c r="AQ771" s="12"/>
      <c r="AR771" s="12"/>
      <c r="AS771" s="12"/>
      <c r="AT771" s="12"/>
      <c r="AU771" s="12"/>
      <c r="AV771" s="12"/>
      <c r="AW771" s="12"/>
      <c r="AX771" s="12"/>
      <c r="AY771" s="12"/>
      <c r="AZ771" s="12"/>
      <c r="BA771" s="12"/>
      <c r="BB771" s="12"/>
      <c r="BC771" s="12"/>
      <c r="BD771" s="12"/>
      <c r="BE771" s="13"/>
      <c r="BF771" s="13"/>
      <c r="BG771" s="14"/>
      <c r="BH771" s="14"/>
      <c r="BI771" s="13"/>
      <c r="BJ771" s="13"/>
      <c r="BK771" s="14"/>
      <c r="BL771" s="14"/>
    </row>
    <row r="772" s="3" customFormat="1" ht="12.75" customHeight="1" hidden="1">
      <c r="P772" s="10"/>
      <c r="Q772" s="11"/>
      <c r="R772" s="12"/>
      <c r="S772" s="13"/>
      <c r="T772" s="13"/>
      <c r="U772" s="13"/>
      <c r="V772" s="13"/>
      <c r="W772" s="13"/>
      <c r="X772" s="13"/>
      <c r="Y772" s="13"/>
      <c r="Z772" s="12"/>
      <c r="AA772" s="12"/>
      <c r="AB772" s="12"/>
      <c r="AC772" s="12"/>
      <c r="AD772" s="12"/>
      <c r="AE772" s="12"/>
      <c r="AF772" s="12"/>
      <c r="AG772" s="12"/>
      <c r="AH772" s="12"/>
      <c r="AI772" s="12"/>
      <c r="AJ772" s="12"/>
      <c r="AK772" s="12"/>
      <c r="AL772" s="12"/>
      <c r="AM772" s="12"/>
      <c r="AN772" s="12"/>
      <c r="AO772" s="12"/>
      <c r="AP772" s="12"/>
      <c r="AQ772" s="12"/>
      <c r="AR772" s="12"/>
      <c r="AS772" s="12"/>
      <c r="AT772" s="12"/>
      <c r="AU772" s="12"/>
      <c r="AV772" s="12"/>
      <c r="AW772" s="12"/>
      <c r="AX772" s="12"/>
      <c r="AY772" s="12"/>
      <c r="AZ772" s="12"/>
      <c r="BA772" s="12"/>
      <c r="BB772" s="12"/>
      <c r="BC772" s="12"/>
      <c r="BD772" s="12"/>
      <c r="BE772" s="13"/>
      <c r="BF772" s="13"/>
      <c r="BG772" s="14"/>
      <c r="BH772" s="14"/>
      <c r="BI772" s="13"/>
      <c r="BJ772" s="13"/>
      <c r="BK772" s="14"/>
      <c r="BL772" s="14"/>
    </row>
    <row r="773" s="3" customFormat="1" ht="12.75" customHeight="1" hidden="1">
      <c r="P773" s="10"/>
      <c r="Q773" s="11"/>
      <c r="R773" s="12"/>
      <c r="S773" s="13"/>
      <c r="T773" s="13"/>
      <c r="U773" s="13"/>
      <c r="V773" s="13"/>
      <c r="W773" s="13"/>
      <c r="X773" s="13"/>
      <c r="Y773" s="13"/>
      <c r="Z773" s="12"/>
      <c r="AA773" s="12"/>
      <c r="AB773" s="12"/>
      <c r="AC773" s="12"/>
      <c r="AD773" s="12"/>
      <c r="AE773" s="12"/>
      <c r="AF773" s="12"/>
      <c r="AG773" s="12"/>
      <c r="AH773" s="12"/>
      <c r="AI773" s="12"/>
      <c r="AJ773" s="12"/>
      <c r="AK773" s="12"/>
      <c r="AL773" s="12"/>
      <c r="AM773" s="12"/>
      <c r="AN773" s="12"/>
      <c r="AO773" s="12"/>
      <c r="AP773" s="12"/>
      <c r="AQ773" s="12"/>
      <c r="AR773" s="12"/>
      <c r="AS773" s="12"/>
      <c r="AT773" s="12"/>
      <c r="AU773" s="12"/>
      <c r="AV773" s="12"/>
      <c r="AW773" s="12"/>
      <c r="AX773" s="12"/>
      <c r="AY773" s="12"/>
      <c r="AZ773" s="12"/>
      <c r="BA773" s="12"/>
      <c r="BB773" s="12"/>
      <c r="BC773" s="12"/>
      <c r="BD773" s="12"/>
      <c r="BE773" s="13"/>
      <c r="BF773" s="13"/>
      <c r="BG773" s="14"/>
      <c r="BH773" s="14"/>
      <c r="BI773" s="13"/>
      <c r="BJ773" s="13"/>
      <c r="BK773" s="14"/>
      <c r="BL773" s="14"/>
    </row>
    <row r="774" s="3" customFormat="1" ht="12.75" customHeight="1" hidden="1">
      <c r="P774" s="10"/>
      <c r="Q774" s="11"/>
      <c r="R774" s="12"/>
      <c r="S774" s="13"/>
      <c r="T774" s="13"/>
      <c r="U774" s="13"/>
      <c r="V774" s="13"/>
      <c r="W774" s="13"/>
      <c r="X774" s="13"/>
      <c r="Y774" s="13"/>
      <c r="Z774" s="12"/>
      <c r="AA774" s="12"/>
      <c r="AB774" s="12"/>
      <c r="AC774" s="12"/>
      <c r="AD774" s="12"/>
      <c r="AE774" s="12"/>
      <c r="AF774" s="12"/>
      <c r="AG774" s="12"/>
      <c r="AH774" s="12"/>
      <c r="AI774" s="12"/>
      <c r="AJ774" s="12"/>
      <c r="AK774" s="12"/>
      <c r="AL774" s="12"/>
      <c r="AM774" s="12"/>
      <c r="AN774" s="12"/>
      <c r="AO774" s="12"/>
      <c r="AP774" s="12"/>
      <c r="AQ774" s="12"/>
      <c r="AR774" s="12"/>
      <c r="AS774" s="12"/>
      <c r="AT774" s="12"/>
      <c r="AU774" s="12"/>
      <c r="AV774" s="12"/>
      <c r="AW774" s="12"/>
      <c r="AX774" s="12"/>
      <c r="AY774" s="12"/>
      <c r="AZ774" s="12"/>
      <c r="BA774" s="12"/>
      <c r="BB774" s="12"/>
      <c r="BC774" s="12"/>
      <c r="BD774" s="12"/>
      <c r="BE774" s="13"/>
      <c r="BF774" s="13"/>
      <c r="BG774" s="14"/>
      <c r="BH774" s="14"/>
      <c r="BI774" s="13"/>
      <c r="BJ774" s="13"/>
      <c r="BK774" s="14"/>
      <c r="BL774" s="14"/>
    </row>
    <row r="775" s="3" customFormat="1" ht="12.75" customHeight="1" hidden="1">
      <c r="P775" s="10"/>
      <c r="Q775" s="11"/>
      <c r="R775" s="12"/>
      <c r="S775" s="13"/>
      <c r="T775" s="13"/>
      <c r="U775" s="13"/>
      <c r="V775" s="13"/>
      <c r="W775" s="13"/>
      <c r="X775" s="13"/>
      <c r="Y775" s="13"/>
      <c r="Z775" s="12"/>
      <c r="AA775" s="12"/>
      <c r="AB775" s="12"/>
      <c r="AC775" s="12"/>
      <c r="AD775" s="12"/>
      <c r="AE775" s="12"/>
      <c r="AF775" s="12"/>
      <c r="AG775" s="12"/>
      <c r="AH775" s="12"/>
      <c r="AI775" s="12"/>
      <c r="AJ775" s="12"/>
      <c r="AK775" s="12"/>
      <c r="AL775" s="12"/>
      <c r="AM775" s="12"/>
      <c r="AN775" s="12"/>
      <c r="AO775" s="12"/>
      <c r="AP775" s="12"/>
      <c r="AQ775" s="12"/>
      <c r="AR775" s="12"/>
      <c r="AS775" s="12"/>
      <c r="AT775" s="12"/>
      <c r="AU775" s="12"/>
      <c r="AV775" s="12"/>
      <c r="AW775" s="12"/>
      <c r="AX775" s="12"/>
      <c r="AY775" s="12"/>
      <c r="AZ775" s="12"/>
      <c r="BA775" s="12"/>
      <c r="BB775" s="12"/>
      <c r="BC775" s="12"/>
      <c r="BD775" s="12"/>
      <c r="BE775" s="13"/>
      <c r="BF775" s="13"/>
      <c r="BG775" s="14"/>
      <c r="BH775" s="14"/>
      <c r="BI775" s="13"/>
      <c r="BJ775" s="13"/>
      <c r="BK775" s="14"/>
      <c r="BL775" s="14"/>
    </row>
    <row r="776" s="3" customFormat="1" ht="12.75" customHeight="1" hidden="1">
      <c r="P776" s="10"/>
      <c r="Q776" s="11"/>
      <c r="R776" s="12"/>
      <c r="S776" s="13"/>
      <c r="T776" s="13"/>
      <c r="U776" s="13"/>
      <c r="V776" s="13"/>
      <c r="W776" s="13"/>
      <c r="X776" s="13"/>
      <c r="Y776" s="13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/>
      <c r="AJ776" s="12"/>
      <c r="AK776" s="12"/>
      <c r="AL776" s="12"/>
      <c r="AM776" s="12"/>
      <c r="AN776" s="12"/>
      <c r="AO776" s="12"/>
      <c r="AP776" s="12"/>
      <c r="AQ776" s="12"/>
      <c r="AR776" s="12"/>
      <c r="AS776" s="12"/>
      <c r="AT776" s="12"/>
      <c r="AU776" s="12"/>
      <c r="AV776" s="12"/>
      <c r="AW776" s="12"/>
      <c r="AX776" s="12"/>
      <c r="AY776" s="12"/>
      <c r="AZ776" s="12"/>
      <c r="BA776" s="12"/>
      <c r="BB776" s="12"/>
      <c r="BC776" s="12"/>
      <c r="BD776" s="12"/>
      <c r="BE776" s="13"/>
      <c r="BF776" s="13"/>
      <c r="BG776" s="14"/>
      <c r="BH776" s="14"/>
      <c r="BI776" s="13"/>
      <c r="BJ776" s="13"/>
      <c r="BK776" s="14"/>
      <c r="BL776" s="14"/>
    </row>
    <row r="777" s="3" customFormat="1" ht="12.75" customHeight="1" hidden="1">
      <c r="P777" s="10"/>
      <c r="Q777" s="11"/>
      <c r="R777" s="12"/>
      <c r="S777" s="13"/>
      <c r="T777" s="13"/>
      <c r="U777" s="13"/>
      <c r="V777" s="13"/>
      <c r="W777" s="13"/>
      <c r="X777" s="13"/>
      <c r="Y777" s="13"/>
      <c r="Z777" s="12"/>
      <c r="AA777" s="12"/>
      <c r="AB777" s="12"/>
      <c r="AC777" s="12"/>
      <c r="AD777" s="12"/>
      <c r="AE777" s="12"/>
      <c r="AF777" s="12"/>
      <c r="AG777" s="12"/>
      <c r="AH777" s="12"/>
      <c r="AI777" s="12"/>
      <c r="AJ777" s="12"/>
      <c r="AK777" s="12"/>
      <c r="AL777" s="12"/>
      <c r="AM777" s="12"/>
      <c r="AN777" s="12"/>
      <c r="AO777" s="12"/>
      <c r="AP777" s="12"/>
      <c r="AQ777" s="12"/>
      <c r="AR777" s="12"/>
      <c r="AS777" s="12"/>
      <c r="AT777" s="12"/>
      <c r="AU777" s="12"/>
      <c r="AV777" s="12"/>
      <c r="AW777" s="12"/>
      <c r="AX777" s="12"/>
      <c r="AY777" s="12"/>
      <c r="AZ777" s="12"/>
      <c r="BA777" s="12"/>
      <c r="BB777" s="12"/>
      <c r="BC777" s="12"/>
      <c r="BD777" s="12"/>
      <c r="BE777" s="13"/>
      <c r="BF777" s="13"/>
      <c r="BG777" s="14"/>
      <c r="BH777" s="14"/>
      <c r="BI777" s="13"/>
      <c r="BJ777" s="13"/>
      <c r="BK777" s="14"/>
      <c r="BL777" s="14"/>
    </row>
    <row r="778" s="3" customFormat="1" ht="12.75" customHeight="1" hidden="1">
      <c r="P778" s="10"/>
      <c r="Q778" s="11"/>
      <c r="R778" s="12"/>
      <c r="S778" s="13"/>
      <c r="T778" s="13"/>
      <c r="U778" s="13"/>
      <c r="V778" s="13"/>
      <c r="W778" s="13"/>
      <c r="X778" s="13"/>
      <c r="Y778" s="13"/>
      <c r="Z778" s="12"/>
      <c r="AA778" s="12"/>
      <c r="AB778" s="12"/>
      <c r="AC778" s="12"/>
      <c r="AD778" s="12"/>
      <c r="AE778" s="12"/>
      <c r="AF778" s="12"/>
      <c r="AG778" s="12"/>
      <c r="AH778" s="12"/>
      <c r="AI778" s="12"/>
      <c r="AJ778" s="12"/>
      <c r="AK778" s="12"/>
      <c r="AL778" s="12"/>
      <c r="AM778" s="12"/>
      <c r="AN778" s="12"/>
      <c r="AO778" s="12"/>
      <c r="AP778" s="12"/>
      <c r="AQ778" s="12"/>
      <c r="AR778" s="12"/>
      <c r="AS778" s="12"/>
      <c r="AT778" s="12"/>
      <c r="AU778" s="12"/>
      <c r="AV778" s="12"/>
      <c r="AW778" s="12"/>
      <c r="AX778" s="12"/>
      <c r="AY778" s="12"/>
      <c r="AZ778" s="12"/>
      <c r="BA778" s="12"/>
      <c r="BB778" s="12"/>
      <c r="BC778" s="12"/>
      <c r="BD778" s="12"/>
      <c r="BE778" s="13"/>
      <c r="BF778" s="13"/>
      <c r="BG778" s="14"/>
      <c r="BH778" s="14"/>
      <c r="BI778" s="13"/>
      <c r="BJ778" s="13"/>
      <c r="BK778" s="14"/>
      <c r="BL778" s="14"/>
    </row>
    <row r="779" s="3" customFormat="1" ht="12.75" customHeight="1" hidden="1">
      <c r="P779" s="10"/>
      <c r="Q779" s="11"/>
      <c r="R779" s="12"/>
      <c r="S779" s="13"/>
      <c r="T779" s="13"/>
      <c r="U779" s="13"/>
      <c r="V779" s="13"/>
      <c r="W779" s="13"/>
      <c r="X779" s="13"/>
      <c r="Y779" s="13"/>
      <c r="Z779" s="12"/>
      <c r="AA779" s="12"/>
      <c r="AB779" s="12"/>
      <c r="AC779" s="12"/>
      <c r="AD779" s="12"/>
      <c r="AE779" s="12"/>
      <c r="AF779" s="12"/>
      <c r="AG779" s="12"/>
      <c r="AH779" s="12"/>
      <c r="AI779" s="12"/>
      <c r="AJ779" s="12"/>
      <c r="AK779" s="12"/>
      <c r="AL779" s="12"/>
      <c r="AM779" s="12"/>
      <c r="AN779" s="12"/>
      <c r="AO779" s="12"/>
      <c r="AP779" s="12"/>
      <c r="AQ779" s="12"/>
      <c r="AR779" s="12"/>
      <c r="AS779" s="12"/>
      <c r="AT779" s="12"/>
      <c r="AU779" s="12"/>
      <c r="AV779" s="12"/>
      <c r="AW779" s="12"/>
      <c r="AX779" s="12"/>
      <c r="AY779" s="12"/>
      <c r="AZ779" s="12"/>
      <c r="BA779" s="12"/>
      <c r="BB779" s="12"/>
      <c r="BC779" s="12"/>
      <c r="BD779" s="12"/>
      <c r="BE779" s="13"/>
      <c r="BF779" s="13"/>
      <c r="BG779" s="14"/>
      <c r="BH779" s="14"/>
      <c r="BI779" s="13"/>
      <c r="BJ779" s="13"/>
      <c r="BK779" s="14"/>
      <c r="BL779" s="14"/>
    </row>
    <row r="780" s="3" customFormat="1" ht="12.75" customHeight="1" hidden="1">
      <c r="P780" s="10"/>
      <c r="Q780" s="11"/>
      <c r="R780" s="12"/>
      <c r="S780" s="13"/>
      <c r="T780" s="13"/>
      <c r="U780" s="13"/>
      <c r="V780" s="13"/>
      <c r="W780" s="13"/>
      <c r="X780" s="13"/>
      <c r="Y780" s="13"/>
      <c r="Z780" s="12"/>
      <c r="AA780" s="12"/>
      <c r="AB780" s="12"/>
      <c r="AC780" s="12"/>
      <c r="AD780" s="12"/>
      <c r="AE780" s="12"/>
      <c r="AF780" s="12"/>
      <c r="AG780" s="12"/>
      <c r="AH780" s="12"/>
      <c r="AI780" s="12"/>
      <c r="AJ780" s="12"/>
      <c r="AK780" s="12"/>
      <c r="AL780" s="12"/>
      <c r="AM780" s="12"/>
      <c r="AN780" s="12"/>
      <c r="AO780" s="12"/>
      <c r="AP780" s="12"/>
      <c r="AQ780" s="12"/>
      <c r="AR780" s="12"/>
      <c r="AS780" s="12"/>
      <c r="AT780" s="12"/>
      <c r="AU780" s="12"/>
      <c r="AV780" s="12"/>
      <c r="AW780" s="12"/>
      <c r="AX780" s="12"/>
      <c r="AY780" s="12"/>
      <c r="AZ780" s="12"/>
      <c r="BA780" s="12"/>
      <c r="BB780" s="12"/>
      <c r="BC780" s="12"/>
      <c r="BD780" s="12"/>
      <c r="BE780" s="13"/>
      <c r="BF780" s="13"/>
      <c r="BG780" s="14"/>
      <c r="BH780" s="14"/>
      <c r="BI780" s="13"/>
      <c r="BJ780" s="13"/>
      <c r="BK780" s="14"/>
      <c r="BL780" s="14"/>
    </row>
    <row r="781" s="3" customFormat="1" ht="12.75" customHeight="1" hidden="1">
      <c r="P781" s="10"/>
      <c r="Q781" s="11"/>
      <c r="R781" s="12"/>
      <c r="S781" s="13"/>
      <c r="T781" s="13"/>
      <c r="U781" s="13"/>
      <c r="V781" s="13"/>
      <c r="W781" s="13"/>
      <c r="X781" s="13"/>
      <c r="Y781" s="13"/>
      <c r="Z781" s="12"/>
      <c r="AA781" s="12"/>
      <c r="AB781" s="12"/>
      <c r="AC781" s="12"/>
      <c r="AD781" s="12"/>
      <c r="AE781" s="12"/>
      <c r="AF781" s="12"/>
      <c r="AG781" s="12"/>
      <c r="AH781" s="12"/>
      <c r="AI781" s="12"/>
      <c r="AJ781" s="12"/>
      <c r="AK781" s="12"/>
      <c r="AL781" s="12"/>
      <c r="AM781" s="12"/>
      <c r="AN781" s="12"/>
      <c r="AO781" s="12"/>
      <c r="AP781" s="12"/>
      <c r="AQ781" s="12"/>
      <c r="AR781" s="12"/>
      <c r="AS781" s="12"/>
      <c r="AT781" s="12"/>
      <c r="AU781" s="12"/>
      <c r="AV781" s="12"/>
      <c r="AW781" s="12"/>
      <c r="AX781" s="12"/>
      <c r="AY781" s="12"/>
      <c r="AZ781" s="12"/>
      <c r="BA781" s="12"/>
      <c r="BB781" s="12"/>
      <c r="BC781" s="12"/>
      <c r="BD781" s="12"/>
      <c r="BE781" s="13"/>
      <c r="BF781" s="13"/>
      <c r="BG781" s="14"/>
      <c r="BH781" s="14"/>
      <c r="BI781" s="13"/>
      <c r="BJ781" s="13"/>
      <c r="BK781" s="14"/>
      <c r="BL781" s="14"/>
    </row>
    <row r="782" s="3" customFormat="1" ht="12.75" customHeight="1" hidden="1">
      <c r="P782" s="10"/>
      <c r="Q782" s="11"/>
      <c r="R782" s="12"/>
      <c r="S782" s="13"/>
      <c r="T782" s="13"/>
      <c r="U782" s="13"/>
      <c r="V782" s="13"/>
      <c r="W782" s="13"/>
      <c r="X782" s="13"/>
      <c r="Y782" s="13"/>
      <c r="Z782" s="12"/>
      <c r="AA782" s="12"/>
      <c r="AB782" s="12"/>
      <c r="AC782" s="12"/>
      <c r="AD782" s="12"/>
      <c r="AE782" s="12"/>
      <c r="AF782" s="12"/>
      <c r="AG782" s="12"/>
      <c r="AH782" s="12"/>
      <c r="AI782" s="12"/>
      <c r="AJ782" s="12"/>
      <c r="AK782" s="12"/>
      <c r="AL782" s="12"/>
      <c r="AM782" s="12"/>
      <c r="AN782" s="12"/>
      <c r="AO782" s="12"/>
      <c r="AP782" s="12"/>
      <c r="AQ782" s="12"/>
      <c r="AR782" s="12"/>
      <c r="AS782" s="12"/>
      <c r="AT782" s="12"/>
      <c r="AU782" s="12"/>
      <c r="AV782" s="12"/>
      <c r="AW782" s="12"/>
      <c r="AX782" s="12"/>
      <c r="AY782" s="12"/>
      <c r="AZ782" s="12"/>
      <c r="BA782" s="12"/>
      <c r="BB782" s="12"/>
      <c r="BC782" s="12"/>
      <c r="BD782" s="12"/>
      <c r="BE782" s="13"/>
      <c r="BF782" s="13"/>
      <c r="BG782" s="14"/>
      <c r="BH782" s="14"/>
      <c r="BI782" s="13"/>
      <c r="BJ782" s="13"/>
      <c r="BK782" s="14"/>
      <c r="BL782" s="14"/>
    </row>
    <row r="783" s="3" customFormat="1" ht="12.75" customHeight="1" hidden="1">
      <c r="P783" s="10"/>
      <c r="Q783" s="11"/>
      <c r="R783" s="12"/>
      <c r="S783" s="13"/>
      <c r="T783" s="13"/>
      <c r="U783" s="13"/>
      <c r="V783" s="13"/>
      <c r="W783" s="13"/>
      <c r="X783" s="13"/>
      <c r="Y783" s="13"/>
      <c r="Z783" s="12"/>
      <c r="AA783" s="12"/>
      <c r="AB783" s="12"/>
      <c r="AC783" s="12"/>
      <c r="AD783" s="12"/>
      <c r="AE783" s="12"/>
      <c r="AF783" s="12"/>
      <c r="AG783" s="12"/>
      <c r="AH783" s="12"/>
      <c r="AI783" s="12"/>
      <c r="AJ783" s="12"/>
      <c r="AK783" s="12"/>
      <c r="AL783" s="12"/>
      <c r="AM783" s="12"/>
      <c r="AN783" s="12"/>
      <c r="AO783" s="12"/>
      <c r="AP783" s="12"/>
      <c r="AQ783" s="12"/>
      <c r="AR783" s="12"/>
      <c r="AS783" s="12"/>
      <c r="AT783" s="12"/>
      <c r="AU783" s="12"/>
      <c r="AV783" s="12"/>
      <c r="AW783" s="12"/>
      <c r="AX783" s="12"/>
      <c r="AY783" s="12"/>
      <c r="AZ783" s="12"/>
      <c r="BA783" s="12"/>
      <c r="BB783" s="12"/>
      <c r="BC783" s="12"/>
      <c r="BD783" s="12"/>
      <c r="BE783" s="13"/>
      <c r="BF783" s="13"/>
      <c r="BG783" s="14"/>
      <c r="BH783" s="14"/>
      <c r="BI783" s="13"/>
      <c r="BJ783" s="13"/>
      <c r="BK783" s="14"/>
      <c r="BL783" s="14"/>
    </row>
    <row r="784" s="3" customFormat="1" ht="12.75" customHeight="1" hidden="1">
      <c r="P784" s="10"/>
      <c r="Q784" s="11"/>
      <c r="R784" s="12"/>
      <c r="S784" s="13"/>
      <c r="T784" s="13"/>
      <c r="U784" s="13"/>
      <c r="V784" s="13"/>
      <c r="W784" s="13"/>
      <c r="X784" s="13"/>
      <c r="Y784" s="13"/>
      <c r="Z784" s="12"/>
      <c r="AA784" s="12"/>
      <c r="AB784" s="12"/>
      <c r="AC784" s="12"/>
      <c r="AD784" s="12"/>
      <c r="AE784" s="12"/>
      <c r="AF784" s="12"/>
      <c r="AG784" s="12"/>
      <c r="AH784" s="12"/>
      <c r="AI784" s="12"/>
      <c r="AJ784" s="12"/>
      <c r="AK784" s="12"/>
      <c r="AL784" s="12"/>
      <c r="AM784" s="12"/>
      <c r="AN784" s="12"/>
      <c r="AO784" s="12"/>
      <c r="AP784" s="12"/>
      <c r="AQ784" s="12"/>
      <c r="AR784" s="12"/>
      <c r="AS784" s="12"/>
      <c r="AT784" s="12"/>
      <c r="AU784" s="12"/>
      <c r="AV784" s="12"/>
      <c r="AW784" s="12"/>
      <c r="AX784" s="12"/>
      <c r="AY784" s="12"/>
      <c r="AZ784" s="12"/>
      <c r="BA784" s="12"/>
      <c r="BB784" s="12"/>
      <c r="BC784" s="12"/>
      <c r="BD784" s="12"/>
      <c r="BE784" s="13"/>
      <c r="BF784" s="13"/>
      <c r="BG784" s="14"/>
      <c r="BH784" s="14"/>
      <c r="BI784" s="13"/>
      <c r="BJ784" s="13"/>
      <c r="BK784" s="14"/>
      <c r="BL784" s="14"/>
    </row>
    <row r="785" s="3" customFormat="1" ht="12.75" customHeight="1" hidden="1">
      <c r="P785" s="10"/>
      <c r="Q785" s="11"/>
      <c r="R785" s="12"/>
      <c r="S785" s="13"/>
      <c r="T785" s="13"/>
      <c r="U785" s="13"/>
      <c r="V785" s="13"/>
      <c r="W785" s="13"/>
      <c r="X785" s="13"/>
      <c r="Y785" s="13"/>
      <c r="Z785" s="12"/>
      <c r="AA785" s="12"/>
      <c r="AB785" s="12"/>
      <c r="AC785" s="12"/>
      <c r="AD785" s="12"/>
      <c r="AE785" s="12"/>
      <c r="AF785" s="12"/>
      <c r="AG785" s="12"/>
      <c r="AH785" s="12"/>
      <c r="AI785" s="12"/>
      <c r="AJ785" s="12"/>
      <c r="AK785" s="12"/>
      <c r="AL785" s="12"/>
      <c r="AM785" s="12"/>
      <c r="AN785" s="12"/>
      <c r="AO785" s="12"/>
      <c r="AP785" s="12"/>
      <c r="AQ785" s="12"/>
      <c r="AR785" s="12"/>
      <c r="AS785" s="12"/>
      <c r="AT785" s="12"/>
      <c r="AU785" s="12"/>
      <c r="AV785" s="12"/>
      <c r="AW785" s="12"/>
      <c r="AX785" s="12"/>
      <c r="AY785" s="12"/>
      <c r="AZ785" s="12"/>
      <c r="BA785" s="12"/>
      <c r="BB785" s="12"/>
      <c r="BC785" s="12"/>
      <c r="BD785" s="12"/>
      <c r="BE785" s="13"/>
      <c r="BF785" s="13"/>
      <c r="BG785" s="14"/>
      <c r="BH785" s="14"/>
      <c r="BI785" s="13"/>
      <c r="BJ785" s="13"/>
      <c r="BK785" s="14"/>
      <c r="BL785" s="14"/>
    </row>
    <row r="786" s="3" customFormat="1" ht="12.75" customHeight="1" hidden="1">
      <c r="P786" s="10"/>
      <c r="Q786" s="11"/>
      <c r="R786" s="12"/>
      <c r="S786" s="13"/>
      <c r="T786" s="13"/>
      <c r="U786" s="13"/>
      <c r="V786" s="13"/>
      <c r="W786" s="13"/>
      <c r="X786" s="13"/>
      <c r="Y786" s="13"/>
      <c r="Z786" s="12"/>
      <c r="AA786" s="12"/>
      <c r="AB786" s="12"/>
      <c r="AC786" s="12"/>
      <c r="AD786" s="12"/>
      <c r="AE786" s="12"/>
      <c r="AF786" s="12"/>
      <c r="AG786" s="12"/>
      <c r="AH786" s="12"/>
      <c r="AI786" s="12"/>
      <c r="AJ786" s="12"/>
      <c r="AK786" s="12"/>
      <c r="AL786" s="12"/>
      <c r="AM786" s="12"/>
      <c r="AN786" s="12"/>
      <c r="AO786" s="12"/>
      <c r="AP786" s="12"/>
      <c r="AQ786" s="12"/>
      <c r="AR786" s="12"/>
      <c r="AS786" s="12"/>
      <c r="AT786" s="12"/>
      <c r="AU786" s="12"/>
      <c r="AV786" s="12"/>
      <c r="AW786" s="12"/>
      <c r="AX786" s="12"/>
      <c r="AY786" s="12"/>
      <c r="AZ786" s="12"/>
      <c r="BA786" s="12"/>
      <c r="BB786" s="12"/>
      <c r="BC786" s="12"/>
      <c r="BD786" s="12"/>
      <c r="BE786" s="13"/>
      <c r="BF786" s="13"/>
      <c r="BG786" s="14"/>
      <c r="BH786" s="14"/>
      <c r="BI786" s="13"/>
      <c r="BJ786" s="13"/>
      <c r="BK786" s="14"/>
      <c r="BL786" s="14"/>
    </row>
    <row r="787" s="3" customFormat="1" ht="12.75" customHeight="1" hidden="1">
      <c r="P787" s="10"/>
      <c r="Q787" s="11"/>
      <c r="R787" s="12"/>
      <c r="S787" s="13"/>
      <c r="T787" s="13"/>
      <c r="U787" s="13"/>
      <c r="V787" s="13"/>
      <c r="W787" s="13"/>
      <c r="X787" s="13"/>
      <c r="Y787" s="13"/>
      <c r="Z787" s="12"/>
      <c r="AA787" s="12"/>
      <c r="AB787" s="12"/>
      <c r="AC787" s="12"/>
      <c r="AD787" s="12"/>
      <c r="AE787" s="12"/>
      <c r="AF787" s="12"/>
      <c r="AG787" s="12"/>
      <c r="AH787" s="12"/>
      <c r="AI787" s="12"/>
      <c r="AJ787" s="12"/>
      <c r="AK787" s="12"/>
      <c r="AL787" s="12"/>
      <c r="AM787" s="12"/>
      <c r="AN787" s="12"/>
      <c r="AO787" s="12"/>
      <c r="AP787" s="12"/>
      <c r="AQ787" s="12"/>
      <c r="AR787" s="12"/>
      <c r="AS787" s="12"/>
      <c r="AT787" s="12"/>
      <c r="AU787" s="12"/>
      <c r="AV787" s="12"/>
      <c r="AW787" s="12"/>
      <c r="AX787" s="12"/>
      <c r="AY787" s="12"/>
      <c r="AZ787" s="12"/>
      <c r="BA787" s="12"/>
      <c r="BB787" s="12"/>
      <c r="BC787" s="12"/>
      <c r="BD787" s="12"/>
      <c r="BE787" s="13"/>
      <c r="BF787" s="13"/>
      <c r="BG787" s="14"/>
      <c r="BH787" s="14"/>
      <c r="BI787" s="13"/>
      <c r="BJ787" s="13"/>
      <c r="BK787" s="14"/>
      <c r="BL787" s="14"/>
    </row>
    <row r="788" s="3" customFormat="1" ht="12.75" customHeight="1" hidden="1">
      <c r="P788" s="10"/>
      <c r="Q788" s="11"/>
      <c r="R788" s="12"/>
      <c r="S788" s="13"/>
      <c r="T788" s="13"/>
      <c r="U788" s="13"/>
      <c r="V788" s="13"/>
      <c r="W788" s="13"/>
      <c r="X788" s="13"/>
      <c r="Y788" s="13"/>
      <c r="Z788" s="12"/>
      <c r="AA788" s="12"/>
      <c r="AB788" s="12"/>
      <c r="AC788" s="12"/>
      <c r="AD788" s="12"/>
      <c r="AE788" s="12"/>
      <c r="AF788" s="12"/>
      <c r="AG788" s="12"/>
      <c r="AH788" s="12"/>
      <c r="AI788" s="12"/>
      <c r="AJ788" s="12"/>
      <c r="AK788" s="12"/>
      <c r="AL788" s="12"/>
      <c r="AM788" s="12"/>
      <c r="AN788" s="12"/>
      <c r="AO788" s="12"/>
      <c r="AP788" s="12"/>
      <c r="AQ788" s="12"/>
      <c r="AR788" s="12"/>
      <c r="AS788" s="12"/>
      <c r="AT788" s="12"/>
      <c r="AU788" s="12"/>
      <c r="AV788" s="12"/>
      <c r="AW788" s="12"/>
      <c r="AX788" s="12"/>
      <c r="AY788" s="12"/>
      <c r="AZ788" s="12"/>
      <c r="BA788" s="12"/>
      <c r="BB788" s="12"/>
      <c r="BC788" s="12"/>
      <c r="BD788" s="12"/>
      <c r="BE788" s="13"/>
      <c r="BF788" s="13"/>
      <c r="BG788" s="14"/>
      <c r="BH788" s="14"/>
      <c r="BI788" s="13"/>
      <c r="BJ788" s="13"/>
      <c r="BK788" s="14"/>
      <c r="BL788" s="14"/>
    </row>
    <row r="789" s="3" customFormat="1" ht="12.75" customHeight="1" hidden="1">
      <c r="P789" s="10"/>
      <c r="Q789" s="11"/>
      <c r="R789" s="12"/>
      <c r="S789" s="13"/>
      <c r="T789" s="13"/>
      <c r="U789" s="13"/>
      <c r="V789" s="13"/>
      <c r="W789" s="13"/>
      <c r="X789" s="13"/>
      <c r="Y789" s="13"/>
      <c r="Z789" s="12"/>
      <c r="AA789" s="12"/>
      <c r="AB789" s="12"/>
      <c r="AC789" s="12"/>
      <c r="AD789" s="12"/>
      <c r="AE789" s="12"/>
      <c r="AF789" s="12"/>
      <c r="AG789" s="12"/>
      <c r="AH789" s="12"/>
      <c r="AI789" s="12"/>
      <c r="AJ789" s="12"/>
      <c r="AK789" s="12"/>
      <c r="AL789" s="12"/>
      <c r="AM789" s="12"/>
      <c r="AN789" s="12"/>
      <c r="AO789" s="12"/>
      <c r="AP789" s="12"/>
      <c r="AQ789" s="12"/>
      <c r="AR789" s="12"/>
      <c r="AS789" s="12"/>
      <c r="AT789" s="12"/>
      <c r="AU789" s="12"/>
      <c r="AV789" s="12"/>
      <c r="AW789" s="12"/>
      <c r="AX789" s="12"/>
      <c r="AY789" s="12"/>
      <c r="AZ789" s="12"/>
      <c r="BA789" s="12"/>
      <c r="BB789" s="12"/>
      <c r="BC789" s="12"/>
      <c r="BD789" s="12"/>
      <c r="BE789" s="13"/>
      <c r="BF789" s="13"/>
      <c r="BG789" s="14"/>
      <c r="BH789" s="14"/>
      <c r="BI789" s="13"/>
      <c r="BJ789" s="13"/>
      <c r="BK789" s="14"/>
      <c r="BL789" s="14"/>
    </row>
    <row r="790" s="3" customFormat="1" ht="12.75" customHeight="1" hidden="1">
      <c r="P790" s="10"/>
      <c r="Q790" s="11"/>
      <c r="R790" s="12"/>
      <c r="S790" s="13"/>
      <c r="T790" s="13"/>
      <c r="U790" s="13"/>
      <c r="V790" s="13"/>
      <c r="W790" s="13"/>
      <c r="X790" s="13"/>
      <c r="Y790" s="13"/>
      <c r="Z790" s="12"/>
      <c r="AA790" s="12"/>
      <c r="AB790" s="12"/>
      <c r="AC790" s="12"/>
      <c r="AD790" s="12"/>
      <c r="AE790" s="12"/>
      <c r="AF790" s="12"/>
      <c r="AG790" s="12"/>
      <c r="AH790" s="12"/>
      <c r="AI790" s="12"/>
      <c r="AJ790" s="12"/>
      <c r="AK790" s="12"/>
      <c r="AL790" s="12"/>
      <c r="AM790" s="12"/>
      <c r="AN790" s="12"/>
      <c r="AO790" s="12"/>
      <c r="AP790" s="12"/>
      <c r="AQ790" s="12"/>
      <c r="AR790" s="12"/>
      <c r="AS790" s="12"/>
      <c r="AT790" s="12"/>
      <c r="AU790" s="12"/>
      <c r="AV790" s="12"/>
      <c r="AW790" s="12"/>
      <c r="AX790" s="12"/>
      <c r="AY790" s="12"/>
      <c r="AZ790" s="12"/>
      <c r="BA790" s="12"/>
      <c r="BB790" s="12"/>
      <c r="BC790" s="12"/>
      <c r="BD790" s="12"/>
      <c r="BE790" s="13"/>
      <c r="BF790" s="13"/>
      <c r="BG790" s="14"/>
      <c r="BH790" s="14"/>
      <c r="BI790" s="13"/>
      <c r="BJ790" s="13"/>
      <c r="BK790" s="14"/>
      <c r="BL790" s="14"/>
    </row>
    <row r="791" s="3" customFormat="1" ht="12.75" customHeight="1" hidden="1">
      <c r="P791" s="10"/>
      <c r="Q791" s="11"/>
      <c r="R791" s="12"/>
      <c r="S791" s="13"/>
      <c r="T791" s="13"/>
      <c r="U791" s="13"/>
      <c r="V791" s="13"/>
      <c r="W791" s="13"/>
      <c r="X791" s="13"/>
      <c r="Y791" s="13"/>
      <c r="Z791" s="12"/>
      <c r="AA791" s="12"/>
      <c r="AB791" s="12"/>
      <c r="AC791" s="12"/>
      <c r="AD791" s="12"/>
      <c r="AE791" s="12"/>
      <c r="AF791" s="12"/>
      <c r="AG791" s="12"/>
      <c r="AH791" s="12"/>
      <c r="AI791" s="12"/>
      <c r="AJ791" s="12"/>
      <c r="AK791" s="12"/>
      <c r="AL791" s="12"/>
      <c r="AM791" s="12"/>
      <c r="AN791" s="12"/>
      <c r="AO791" s="12"/>
      <c r="AP791" s="12"/>
      <c r="AQ791" s="12"/>
      <c r="AR791" s="12"/>
      <c r="AS791" s="12"/>
      <c r="AT791" s="12"/>
      <c r="AU791" s="12"/>
      <c r="AV791" s="12"/>
      <c r="AW791" s="12"/>
      <c r="AX791" s="12"/>
      <c r="AY791" s="12"/>
      <c r="AZ791" s="12"/>
      <c r="BA791" s="12"/>
      <c r="BB791" s="12"/>
      <c r="BC791" s="12"/>
      <c r="BD791" s="12"/>
      <c r="BE791" s="13"/>
      <c r="BF791" s="13"/>
      <c r="BG791" s="14"/>
      <c r="BH791" s="14"/>
      <c r="BI791" s="13"/>
      <c r="BJ791" s="13"/>
      <c r="BK791" s="14"/>
      <c r="BL791" s="14"/>
    </row>
    <row r="792" s="3" customFormat="1" ht="12.75" customHeight="1" hidden="1">
      <c r="P792" s="10"/>
      <c r="Q792" s="11"/>
      <c r="R792" s="12"/>
      <c r="S792" s="13"/>
      <c r="T792" s="13"/>
      <c r="U792" s="13"/>
      <c r="V792" s="13"/>
      <c r="W792" s="13"/>
      <c r="X792" s="13"/>
      <c r="Y792" s="13"/>
      <c r="Z792" s="12"/>
      <c r="AA792" s="12"/>
      <c r="AB792" s="12"/>
      <c r="AC792" s="12"/>
      <c r="AD792" s="12"/>
      <c r="AE792" s="12"/>
      <c r="AF792" s="12"/>
      <c r="AG792" s="12"/>
      <c r="AH792" s="12"/>
      <c r="AI792" s="12"/>
      <c r="AJ792" s="12"/>
      <c r="AK792" s="12"/>
      <c r="AL792" s="12"/>
      <c r="AM792" s="12"/>
      <c r="AN792" s="12"/>
      <c r="AO792" s="12"/>
      <c r="AP792" s="12"/>
      <c r="AQ792" s="12"/>
      <c r="AR792" s="12"/>
      <c r="AS792" s="12"/>
      <c r="AT792" s="12"/>
      <c r="AU792" s="12"/>
      <c r="AV792" s="12"/>
      <c r="AW792" s="12"/>
      <c r="AX792" s="12"/>
      <c r="AY792" s="12"/>
      <c r="AZ792" s="12"/>
      <c r="BA792" s="12"/>
      <c r="BB792" s="12"/>
      <c r="BC792" s="12"/>
      <c r="BD792" s="12"/>
      <c r="BE792" s="13"/>
      <c r="BF792" s="13"/>
      <c r="BG792" s="14"/>
      <c r="BH792" s="14"/>
      <c r="BI792" s="13"/>
      <c r="BJ792" s="13"/>
      <c r="BK792" s="14"/>
      <c r="BL792" s="14"/>
    </row>
    <row r="793" s="3" customFormat="1" ht="12.75" customHeight="1" hidden="1">
      <c r="P793" s="10"/>
      <c r="Q793" s="11"/>
      <c r="R793" s="12"/>
      <c r="S793" s="13"/>
      <c r="T793" s="13"/>
      <c r="U793" s="13"/>
      <c r="V793" s="13"/>
      <c r="W793" s="13"/>
      <c r="X793" s="13"/>
      <c r="Y793" s="13"/>
      <c r="Z793" s="12"/>
      <c r="AA793" s="12"/>
      <c r="AB793" s="12"/>
      <c r="AC793" s="12"/>
      <c r="AD793" s="12"/>
      <c r="AE793" s="12"/>
      <c r="AF793" s="12"/>
      <c r="AG793" s="12"/>
      <c r="AH793" s="12"/>
      <c r="AI793" s="12"/>
      <c r="AJ793" s="12"/>
      <c r="AK793" s="12"/>
      <c r="AL793" s="12"/>
      <c r="AM793" s="12"/>
      <c r="AN793" s="12"/>
      <c r="AO793" s="12"/>
      <c r="AP793" s="12"/>
      <c r="AQ793" s="12"/>
      <c r="AR793" s="12"/>
      <c r="AS793" s="12"/>
      <c r="AT793" s="12"/>
      <c r="AU793" s="12"/>
      <c r="AV793" s="12"/>
      <c r="AW793" s="12"/>
      <c r="AX793" s="12"/>
      <c r="AY793" s="12"/>
      <c r="AZ793" s="12"/>
      <c r="BA793" s="12"/>
      <c r="BB793" s="12"/>
      <c r="BC793" s="12"/>
      <c r="BD793" s="12"/>
      <c r="BE793" s="13"/>
      <c r="BF793" s="13"/>
      <c r="BG793" s="14"/>
      <c r="BH793" s="14"/>
      <c r="BI793" s="13"/>
      <c r="BJ793" s="13"/>
      <c r="BK793" s="14"/>
      <c r="BL793" s="14"/>
    </row>
    <row r="794" s="3" customFormat="1" ht="12.75" customHeight="1" hidden="1">
      <c r="P794" s="10"/>
      <c r="Q794" s="11"/>
      <c r="R794" s="12"/>
      <c r="S794" s="13"/>
      <c r="T794" s="13"/>
      <c r="U794" s="13"/>
      <c r="V794" s="13"/>
      <c r="W794" s="13"/>
      <c r="X794" s="13"/>
      <c r="Y794" s="13"/>
      <c r="Z794" s="12"/>
      <c r="AA794" s="12"/>
      <c r="AB794" s="12"/>
      <c r="AC794" s="12"/>
      <c r="AD794" s="12"/>
      <c r="AE794" s="12"/>
      <c r="AF794" s="12"/>
      <c r="AG794" s="12"/>
      <c r="AH794" s="12"/>
      <c r="AI794" s="12"/>
      <c r="AJ794" s="12"/>
      <c r="AK794" s="12"/>
      <c r="AL794" s="12"/>
      <c r="AM794" s="12"/>
      <c r="AN794" s="12"/>
      <c r="AO794" s="12"/>
      <c r="AP794" s="12"/>
      <c r="AQ794" s="12"/>
      <c r="AR794" s="12"/>
      <c r="AS794" s="12"/>
      <c r="AT794" s="12"/>
      <c r="AU794" s="12"/>
      <c r="AV794" s="12"/>
      <c r="AW794" s="12"/>
      <c r="AX794" s="12"/>
      <c r="AY794" s="12"/>
      <c r="AZ794" s="12"/>
      <c r="BA794" s="12"/>
      <c r="BB794" s="12"/>
      <c r="BC794" s="12"/>
      <c r="BD794" s="12"/>
      <c r="BE794" s="13"/>
      <c r="BF794" s="13"/>
      <c r="BG794" s="14"/>
      <c r="BH794" s="14"/>
      <c r="BI794" s="13"/>
      <c r="BJ794" s="13"/>
      <c r="BK794" s="14"/>
      <c r="BL794" s="14"/>
    </row>
    <row r="795" s="3" customFormat="1" ht="12.75" customHeight="1" hidden="1">
      <c r="P795" s="10"/>
      <c r="Q795" s="11"/>
      <c r="R795" s="12"/>
      <c r="S795" s="13"/>
      <c r="T795" s="13"/>
      <c r="U795" s="13"/>
      <c r="V795" s="13"/>
      <c r="W795" s="13"/>
      <c r="X795" s="13"/>
      <c r="Y795" s="13"/>
      <c r="Z795" s="12"/>
      <c r="AA795" s="12"/>
      <c r="AB795" s="12"/>
      <c r="AC795" s="12"/>
      <c r="AD795" s="12"/>
      <c r="AE795" s="12"/>
      <c r="AF795" s="12"/>
      <c r="AG795" s="12"/>
      <c r="AH795" s="12"/>
      <c r="AI795" s="12"/>
      <c r="AJ795" s="12"/>
      <c r="AK795" s="12"/>
      <c r="AL795" s="12"/>
      <c r="AM795" s="12"/>
      <c r="AN795" s="12"/>
      <c r="AO795" s="12"/>
      <c r="AP795" s="12"/>
      <c r="AQ795" s="12"/>
      <c r="AR795" s="12"/>
      <c r="AS795" s="12"/>
      <c r="AT795" s="12"/>
      <c r="AU795" s="12"/>
      <c r="AV795" s="12"/>
      <c r="AW795" s="12"/>
      <c r="AX795" s="12"/>
      <c r="AY795" s="12"/>
      <c r="AZ795" s="12"/>
      <c r="BA795" s="12"/>
      <c r="BB795" s="12"/>
      <c r="BC795" s="12"/>
      <c r="BD795" s="12"/>
      <c r="BE795" s="13"/>
      <c r="BF795" s="13"/>
      <c r="BG795" s="14"/>
      <c r="BH795" s="14"/>
      <c r="BI795" s="13"/>
      <c r="BJ795" s="13"/>
      <c r="BK795" s="14"/>
      <c r="BL795" s="14"/>
    </row>
    <row r="796" s="3" customFormat="1" ht="12.75" customHeight="1" hidden="1">
      <c r="P796" s="10"/>
      <c r="Q796" s="11"/>
      <c r="R796" s="12"/>
      <c r="S796" s="13"/>
      <c r="T796" s="13"/>
      <c r="U796" s="13"/>
      <c r="V796" s="13"/>
      <c r="W796" s="13"/>
      <c r="X796" s="13"/>
      <c r="Y796" s="13"/>
      <c r="Z796" s="12"/>
      <c r="AA796" s="12"/>
      <c r="AB796" s="12"/>
      <c r="AC796" s="12"/>
      <c r="AD796" s="12"/>
      <c r="AE796" s="12"/>
      <c r="AF796" s="12"/>
      <c r="AG796" s="12"/>
      <c r="AH796" s="12"/>
      <c r="AI796" s="12"/>
      <c r="AJ796" s="12"/>
      <c r="AK796" s="12"/>
      <c r="AL796" s="12"/>
      <c r="AM796" s="12"/>
      <c r="AN796" s="12"/>
      <c r="AO796" s="12"/>
      <c r="AP796" s="12"/>
      <c r="AQ796" s="12"/>
      <c r="AR796" s="12"/>
      <c r="AS796" s="12"/>
      <c r="AT796" s="12"/>
      <c r="AU796" s="12"/>
      <c r="AV796" s="12"/>
      <c r="AW796" s="12"/>
      <c r="AX796" s="12"/>
      <c r="AY796" s="12"/>
      <c r="AZ796" s="12"/>
      <c r="BA796" s="12"/>
      <c r="BB796" s="12"/>
      <c r="BC796" s="12"/>
      <c r="BD796" s="12"/>
      <c r="BE796" s="13"/>
      <c r="BF796" s="13"/>
      <c r="BG796" s="14"/>
      <c r="BH796" s="14"/>
      <c r="BI796" s="13"/>
      <c r="BJ796" s="13"/>
      <c r="BK796" s="14"/>
      <c r="BL796" s="14"/>
    </row>
    <row r="797" s="3" customFormat="1" ht="12.75" customHeight="1" hidden="1">
      <c r="P797" s="10"/>
      <c r="Q797" s="11"/>
      <c r="R797" s="12"/>
      <c r="S797" s="13"/>
      <c r="T797" s="13"/>
      <c r="U797" s="13"/>
      <c r="V797" s="13"/>
      <c r="W797" s="13"/>
      <c r="X797" s="13"/>
      <c r="Y797" s="13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  <c r="AK797" s="12"/>
      <c r="AL797" s="12"/>
      <c r="AM797" s="12"/>
      <c r="AN797" s="12"/>
      <c r="AO797" s="12"/>
      <c r="AP797" s="12"/>
      <c r="AQ797" s="12"/>
      <c r="AR797" s="12"/>
      <c r="AS797" s="12"/>
      <c r="AT797" s="12"/>
      <c r="AU797" s="12"/>
      <c r="AV797" s="12"/>
      <c r="AW797" s="12"/>
      <c r="AX797" s="12"/>
      <c r="AY797" s="12"/>
      <c r="AZ797" s="12"/>
      <c r="BA797" s="12"/>
      <c r="BB797" s="12"/>
      <c r="BC797" s="12"/>
      <c r="BD797" s="12"/>
      <c r="BE797" s="13"/>
      <c r="BF797" s="13"/>
      <c r="BG797" s="14"/>
      <c r="BH797" s="14"/>
      <c r="BI797" s="13"/>
      <c r="BJ797" s="13"/>
      <c r="BK797" s="14"/>
      <c r="BL797" s="14"/>
    </row>
    <row r="798" s="3" customFormat="1" ht="12.75" customHeight="1" hidden="1">
      <c r="P798" s="10"/>
      <c r="Q798" s="11"/>
      <c r="R798" s="12"/>
      <c r="S798" s="13"/>
      <c r="T798" s="13"/>
      <c r="U798" s="13"/>
      <c r="V798" s="13"/>
      <c r="W798" s="13"/>
      <c r="X798" s="13"/>
      <c r="Y798" s="13"/>
      <c r="Z798" s="12"/>
      <c r="AA798" s="12"/>
      <c r="AB798" s="12"/>
      <c r="AC798" s="12"/>
      <c r="AD798" s="12"/>
      <c r="AE798" s="12"/>
      <c r="AF798" s="12"/>
      <c r="AG798" s="12"/>
      <c r="AH798" s="12"/>
      <c r="AI798" s="12"/>
      <c r="AJ798" s="12"/>
      <c r="AK798" s="12"/>
      <c r="AL798" s="12"/>
      <c r="AM798" s="12"/>
      <c r="AN798" s="12"/>
      <c r="AO798" s="12"/>
      <c r="AP798" s="12"/>
      <c r="AQ798" s="12"/>
      <c r="AR798" s="12"/>
      <c r="AS798" s="12"/>
      <c r="AT798" s="12"/>
      <c r="AU798" s="12"/>
      <c r="AV798" s="12"/>
      <c r="AW798" s="12"/>
      <c r="AX798" s="12"/>
      <c r="AY798" s="12"/>
      <c r="AZ798" s="12"/>
      <c r="BA798" s="12"/>
      <c r="BB798" s="12"/>
      <c r="BC798" s="12"/>
      <c r="BD798" s="12"/>
      <c r="BE798" s="13"/>
      <c r="BF798" s="13"/>
      <c r="BG798" s="14"/>
      <c r="BH798" s="14"/>
      <c r="BI798" s="13"/>
      <c r="BJ798" s="13"/>
      <c r="BK798" s="14"/>
      <c r="BL798" s="14"/>
    </row>
    <row r="799" s="3" customFormat="1" ht="12.75" customHeight="1" hidden="1">
      <c r="P799" s="10"/>
      <c r="Q799" s="11"/>
      <c r="R799" s="12"/>
      <c r="S799" s="13"/>
      <c r="T799" s="13"/>
      <c r="U799" s="13"/>
      <c r="V799" s="13"/>
      <c r="W799" s="13"/>
      <c r="X799" s="13"/>
      <c r="Y799" s="13"/>
      <c r="Z799" s="12"/>
      <c r="AA799" s="12"/>
      <c r="AB799" s="12"/>
      <c r="AC799" s="12"/>
      <c r="AD799" s="12"/>
      <c r="AE799" s="12"/>
      <c r="AF799" s="12"/>
      <c r="AG799" s="12"/>
      <c r="AH799" s="12"/>
      <c r="AI799" s="12"/>
      <c r="AJ799" s="12"/>
      <c r="AK799" s="12"/>
      <c r="AL799" s="12"/>
      <c r="AM799" s="12"/>
      <c r="AN799" s="12"/>
      <c r="AO799" s="12"/>
      <c r="AP799" s="12"/>
      <c r="AQ799" s="12"/>
      <c r="AR799" s="12"/>
      <c r="AS799" s="12"/>
      <c r="AT799" s="12"/>
      <c r="AU799" s="12"/>
      <c r="AV799" s="12"/>
      <c r="AW799" s="12"/>
      <c r="AX799" s="12"/>
      <c r="AY799" s="12"/>
      <c r="AZ799" s="12"/>
      <c r="BA799" s="12"/>
      <c r="BB799" s="12"/>
      <c r="BC799" s="12"/>
      <c r="BD799" s="12"/>
      <c r="BE799" s="13"/>
      <c r="BF799" s="13"/>
      <c r="BG799" s="14"/>
      <c r="BH799" s="14"/>
      <c r="BI799" s="13"/>
      <c r="BJ799" s="13"/>
      <c r="BK799" s="14"/>
      <c r="BL799" s="14"/>
    </row>
    <row r="800" s="3" customFormat="1" ht="12.75" customHeight="1" hidden="1">
      <c r="P800" s="10"/>
      <c r="Q800" s="11"/>
      <c r="R800" s="12"/>
      <c r="S800" s="13"/>
      <c r="T800" s="13"/>
      <c r="U800" s="13"/>
      <c r="V800" s="13"/>
      <c r="W800" s="13"/>
      <c r="X800" s="13"/>
      <c r="Y800" s="13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/>
      <c r="AJ800" s="12"/>
      <c r="AK800" s="12"/>
      <c r="AL800" s="12"/>
      <c r="AM800" s="12"/>
      <c r="AN800" s="12"/>
      <c r="AO800" s="12"/>
      <c r="AP800" s="12"/>
      <c r="AQ800" s="12"/>
      <c r="AR800" s="12"/>
      <c r="AS800" s="12"/>
      <c r="AT800" s="12"/>
      <c r="AU800" s="12"/>
      <c r="AV800" s="12"/>
      <c r="AW800" s="12"/>
      <c r="AX800" s="12"/>
      <c r="AY800" s="12"/>
      <c r="AZ800" s="12"/>
      <c r="BA800" s="12"/>
      <c r="BB800" s="12"/>
      <c r="BC800" s="12"/>
      <c r="BD800" s="12"/>
      <c r="BE800" s="13"/>
      <c r="BF800" s="13"/>
      <c r="BG800" s="14"/>
      <c r="BH800" s="14"/>
      <c r="BI800" s="13"/>
      <c r="BJ800" s="13"/>
      <c r="BK800" s="14"/>
      <c r="BL800" s="14"/>
    </row>
    <row r="801" s="3" customFormat="1" ht="12.75" customHeight="1" hidden="1">
      <c r="P801" s="10"/>
      <c r="Q801" s="11"/>
      <c r="R801" s="12"/>
      <c r="S801" s="13"/>
      <c r="T801" s="13"/>
      <c r="U801" s="13"/>
      <c r="V801" s="13"/>
      <c r="W801" s="13"/>
      <c r="X801" s="13"/>
      <c r="Y801" s="13"/>
      <c r="Z801" s="12"/>
      <c r="AA801" s="12"/>
      <c r="AB801" s="12"/>
      <c r="AC801" s="12"/>
      <c r="AD801" s="12"/>
      <c r="AE801" s="12"/>
      <c r="AF801" s="12"/>
      <c r="AG801" s="12"/>
      <c r="AH801" s="12"/>
      <c r="AI801" s="12"/>
      <c r="AJ801" s="12"/>
      <c r="AK801" s="12"/>
      <c r="AL801" s="12"/>
      <c r="AM801" s="12"/>
      <c r="AN801" s="12"/>
      <c r="AO801" s="12"/>
      <c r="AP801" s="12"/>
      <c r="AQ801" s="12"/>
      <c r="AR801" s="12"/>
      <c r="AS801" s="12"/>
      <c r="AT801" s="12"/>
      <c r="AU801" s="12"/>
      <c r="AV801" s="12"/>
      <c r="AW801" s="12"/>
      <c r="AX801" s="12"/>
      <c r="AY801" s="12"/>
      <c r="AZ801" s="12"/>
      <c r="BA801" s="12"/>
      <c r="BB801" s="12"/>
      <c r="BC801" s="12"/>
      <c r="BD801" s="12"/>
      <c r="BE801" s="13"/>
      <c r="BF801" s="13"/>
      <c r="BG801" s="14"/>
      <c r="BH801" s="14"/>
      <c r="BI801" s="13"/>
      <c r="BJ801" s="13"/>
      <c r="BK801" s="14"/>
      <c r="BL801" s="14"/>
    </row>
    <row r="802" s="3" customFormat="1" ht="12.75" customHeight="1" hidden="1">
      <c r="P802" s="10"/>
      <c r="Q802" s="11"/>
      <c r="R802" s="12"/>
      <c r="S802" s="13"/>
      <c r="T802" s="13"/>
      <c r="U802" s="13"/>
      <c r="V802" s="13"/>
      <c r="W802" s="13"/>
      <c r="X802" s="13"/>
      <c r="Y802" s="13"/>
      <c r="Z802" s="12"/>
      <c r="AA802" s="12"/>
      <c r="AB802" s="12"/>
      <c r="AC802" s="12"/>
      <c r="AD802" s="12"/>
      <c r="AE802" s="12"/>
      <c r="AF802" s="12"/>
      <c r="AG802" s="12"/>
      <c r="AH802" s="12"/>
      <c r="AI802" s="12"/>
      <c r="AJ802" s="12"/>
      <c r="AK802" s="12"/>
      <c r="AL802" s="12"/>
      <c r="AM802" s="12"/>
      <c r="AN802" s="12"/>
      <c r="AO802" s="12"/>
      <c r="AP802" s="12"/>
      <c r="AQ802" s="12"/>
      <c r="AR802" s="12"/>
      <c r="AS802" s="12"/>
      <c r="AT802" s="12"/>
      <c r="AU802" s="12"/>
      <c r="AV802" s="12"/>
      <c r="AW802" s="12"/>
      <c r="AX802" s="12"/>
      <c r="AY802" s="12"/>
      <c r="AZ802" s="12"/>
      <c r="BA802" s="12"/>
      <c r="BB802" s="12"/>
      <c r="BC802" s="12"/>
      <c r="BD802" s="12"/>
      <c r="BE802" s="13"/>
      <c r="BF802" s="13"/>
      <c r="BG802" s="14"/>
      <c r="BH802" s="14"/>
      <c r="BI802" s="13"/>
      <c r="BJ802" s="13"/>
      <c r="BK802" s="14"/>
      <c r="BL802" s="14"/>
    </row>
    <row r="803" s="3" customFormat="1" ht="12.75" customHeight="1" hidden="1">
      <c r="P803" s="10"/>
      <c r="Q803" s="11"/>
      <c r="R803" s="12"/>
      <c r="S803" s="13"/>
      <c r="T803" s="13"/>
      <c r="U803" s="13"/>
      <c r="V803" s="13"/>
      <c r="W803" s="13"/>
      <c r="X803" s="13"/>
      <c r="Y803" s="13"/>
      <c r="Z803" s="12"/>
      <c r="AA803" s="12"/>
      <c r="AB803" s="12"/>
      <c r="AC803" s="12"/>
      <c r="AD803" s="12"/>
      <c r="AE803" s="12"/>
      <c r="AF803" s="12"/>
      <c r="AG803" s="12"/>
      <c r="AH803" s="12"/>
      <c r="AI803" s="12"/>
      <c r="AJ803" s="12"/>
      <c r="AK803" s="12"/>
      <c r="AL803" s="12"/>
      <c r="AM803" s="12"/>
      <c r="AN803" s="12"/>
      <c r="AO803" s="12"/>
      <c r="AP803" s="12"/>
      <c r="AQ803" s="12"/>
      <c r="AR803" s="12"/>
      <c r="AS803" s="12"/>
      <c r="AT803" s="12"/>
      <c r="AU803" s="12"/>
      <c r="AV803" s="12"/>
      <c r="AW803" s="12"/>
      <c r="AX803" s="12"/>
      <c r="AY803" s="12"/>
      <c r="AZ803" s="12"/>
      <c r="BA803" s="12"/>
      <c r="BB803" s="12"/>
      <c r="BC803" s="12"/>
      <c r="BD803" s="12"/>
      <c r="BE803" s="13"/>
      <c r="BF803" s="13"/>
      <c r="BG803" s="14"/>
      <c r="BH803" s="14"/>
      <c r="BI803" s="13"/>
      <c r="BJ803" s="13"/>
      <c r="BK803" s="14"/>
      <c r="BL803" s="14"/>
    </row>
    <row r="804" s="3" customFormat="1" ht="12.75" customHeight="1" hidden="1">
      <c r="P804" s="10"/>
      <c r="Q804" s="11"/>
      <c r="R804" s="12"/>
      <c r="S804" s="13"/>
      <c r="T804" s="13"/>
      <c r="U804" s="13"/>
      <c r="V804" s="13"/>
      <c r="W804" s="13"/>
      <c r="X804" s="13"/>
      <c r="Y804" s="13"/>
      <c r="Z804" s="12"/>
      <c r="AA804" s="12"/>
      <c r="AB804" s="12"/>
      <c r="AC804" s="12"/>
      <c r="AD804" s="12"/>
      <c r="AE804" s="12"/>
      <c r="AF804" s="12"/>
      <c r="AG804" s="12"/>
      <c r="AH804" s="12"/>
      <c r="AI804" s="12"/>
      <c r="AJ804" s="12"/>
      <c r="AK804" s="12"/>
      <c r="AL804" s="12"/>
      <c r="AM804" s="12"/>
      <c r="AN804" s="12"/>
      <c r="AO804" s="12"/>
      <c r="AP804" s="12"/>
      <c r="AQ804" s="12"/>
      <c r="AR804" s="12"/>
      <c r="AS804" s="12"/>
      <c r="AT804" s="12"/>
      <c r="AU804" s="12"/>
      <c r="AV804" s="12"/>
      <c r="AW804" s="12"/>
      <c r="AX804" s="12"/>
      <c r="AY804" s="12"/>
      <c r="AZ804" s="12"/>
      <c r="BA804" s="12"/>
      <c r="BB804" s="12"/>
      <c r="BC804" s="12"/>
      <c r="BD804" s="12"/>
      <c r="BE804" s="13"/>
      <c r="BF804" s="13"/>
      <c r="BG804" s="14"/>
      <c r="BH804" s="14"/>
      <c r="BI804" s="13"/>
      <c r="BJ804" s="13"/>
      <c r="BK804" s="14"/>
      <c r="BL804" s="14"/>
    </row>
    <row r="805" s="3" customFormat="1" ht="12.75" customHeight="1" hidden="1">
      <c r="P805" s="10"/>
      <c r="Q805" s="11"/>
      <c r="R805" s="12"/>
      <c r="S805" s="13"/>
      <c r="T805" s="13"/>
      <c r="U805" s="13"/>
      <c r="V805" s="13"/>
      <c r="W805" s="13"/>
      <c r="X805" s="13"/>
      <c r="Y805" s="13"/>
      <c r="Z805" s="12"/>
      <c r="AA805" s="12"/>
      <c r="AB805" s="12"/>
      <c r="AC805" s="12"/>
      <c r="AD805" s="12"/>
      <c r="AE805" s="12"/>
      <c r="AF805" s="12"/>
      <c r="AG805" s="12"/>
      <c r="AH805" s="12"/>
      <c r="AI805" s="12"/>
      <c r="AJ805" s="12"/>
      <c r="AK805" s="12"/>
      <c r="AL805" s="12"/>
      <c r="AM805" s="12"/>
      <c r="AN805" s="12"/>
      <c r="AO805" s="12"/>
      <c r="AP805" s="12"/>
      <c r="AQ805" s="12"/>
      <c r="AR805" s="12"/>
      <c r="AS805" s="12"/>
      <c r="AT805" s="12"/>
      <c r="AU805" s="12"/>
      <c r="AV805" s="12"/>
      <c r="AW805" s="12"/>
      <c r="AX805" s="12"/>
      <c r="AY805" s="12"/>
      <c r="AZ805" s="12"/>
      <c r="BA805" s="12"/>
      <c r="BB805" s="12"/>
      <c r="BC805" s="12"/>
      <c r="BD805" s="12"/>
      <c r="BE805" s="13"/>
      <c r="BF805" s="13"/>
      <c r="BG805" s="14"/>
      <c r="BH805" s="14"/>
      <c r="BI805" s="13"/>
      <c r="BJ805" s="13"/>
      <c r="BK805" s="14"/>
      <c r="BL805" s="14"/>
    </row>
    <row r="806" s="3" customFormat="1" ht="12.75" customHeight="1" hidden="1">
      <c r="P806" s="10"/>
      <c r="Q806" s="11"/>
      <c r="R806" s="12"/>
      <c r="S806" s="13"/>
      <c r="T806" s="13"/>
      <c r="U806" s="13"/>
      <c r="V806" s="13"/>
      <c r="W806" s="13"/>
      <c r="X806" s="13"/>
      <c r="Y806" s="13"/>
      <c r="Z806" s="12"/>
      <c r="AA806" s="12"/>
      <c r="AB806" s="12"/>
      <c r="AC806" s="12"/>
      <c r="AD806" s="12"/>
      <c r="AE806" s="12"/>
      <c r="AF806" s="12"/>
      <c r="AG806" s="12"/>
      <c r="AH806" s="12"/>
      <c r="AI806" s="12"/>
      <c r="AJ806" s="12"/>
      <c r="AK806" s="12"/>
      <c r="AL806" s="12"/>
      <c r="AM806" s="12"/>
      <c r="AN806" s="12"/>
      <c r="AO806" s="12"/>
      <c r="AP806" s="12"/>
      <c r="AQ806" s="12"/>
      <c r="AR806" s="12"/>
      <c r="AS806" s="12"/>
      <c r="AT806" s="12"/>
      <c r="AU806" s="12"/>
      <c r="AV806" s="12"/>
      <c r="AW806" s="12"/>
      <c r="AX806" s="12"/>
      <c r="AY806" s="12"/>
      <c r="AZ806" s="12"/>
      <c r="BA806" s="12"/>
      <c r="BB806" s="12"/>
      <c r="BC806" s="12"/>
      <c r="BD806" s="12"/>
      <c r="BE806" s="13"/>
      <c r="BF806" s="13"/>
      <c r="BG806" s="14"/>
      <c r="BH806" s="14"/>
      <c r="BI806" s="13"/>
      <c r="BJ806" s="13"/>
      <c r="BK806" s="14"/>
      <c r="BL806" s="14"/>
    </row>
    <row r="807" s="3" customFormat="1" ht="12.75" customHeight="1" hidden="1">
      <c r="P807" s="10"/>
      <c r="Q807" s="11"/>
      <c r="R807" s="12"/>
      <c r="S807" s="13"/>
      <c r="T807" s="13"/>
      <c r="U807" s="13"/>
      <c r="V807" s="13"/>
      <c r="W807" s="13"/>
      <c r="X807" s="13"/>
      <c r="Y807" s="13"/>
      <c r="Z807" s="12"/>
      <c r="AA807" s="12"/>
      <c r="AB807" s="12"/>
      <c r="AC807" s="12"/>
      <c r="AD807" s="12"/>
      <c r="AE807" s="12"/>
      <c r="AF807" s="12"/>
      <c r="AG807" s="12"/>
      <c r="AH807" s="12"/>
      <c r="AI807" s="12"/>
      <c r="AJ807" s="12"/>
      <c r="AK807" s="12"/>
      <c r="AL807" s="12"/>
      <c r="AM807" s="12"/>
      <c r="AN807" s="12"/>
      <c r="AO807" s="12"/>
      <c r="AP807" s="12"/>
      <c r="AQ807" s="12"/>
      <c r="AR807" s="12"/>
      <c r="AS807" s="12"/>
      <c r="AT807" s="12"/>
      <c r="AU807" s="12"/>
      <c r="AV807" s="12"/>
      <c r="AW807" s="12"/>
      <c r="AX807" s="12"/>
      <c r="AY807" s="12"/>
      <c r="AZ807" s="12"/>
      <c r="BA807" s="12"/>
      <c r="BB807" s="12"/>
      <c r="BC807" s="12"/>
      <c r="BD807" s="12"/>
      <c r="BE807" s="13"/>
      <c r="BF807" s="13"/>
      <c r="BG807" s="14"/>
      <c r="BH807" s="14"/>
      <c r="BI807" s="13"/>
      <c r="BJ807" s="13"/>
      <c r="BK807" s="14"/>
      <c r="BL807" s="14"/>
    </row>
    <row r="808" s="3" customFormat="1" ht="12.75" customHeight="1" hidden="1">
      <c r="P808" s="10"/>
      <c r="Q808" s="11"/>
      <c r="R808" s="12"/>
      <c r="S808" s="13"/>
      <c r="T808" s="13"/>
      <c r="U808" s="13"/>
      <c r="V808" s="13"/>
      <c r="W808" s="13"/>
      <c r="X808" s="13"/>
      <c r="Y808" s="13"/>
      <c r="Z808" s="12"/>
      <c r="AA808" s="12"/>
      <c r="AB808" s="12"/>
      <c r="AC808" s="12"/>
      <c r="AD808" s="12"/>
      <c r="AE808" s="12"/>
      <c r="AF808" s="12"/>
      <c r="AG808" s="12"/>
      <c r="AH808" s="12"/>
      <c r="AI808" s="12"/>
      <c r="AJ808" s="12"/>
      <c r="AK808" s="12"/>
      <c r="AL808" s="12"/>
      <c r="AM808" s="12"/>
      <c r="AN808" s="12"/>
      <c r="AO808" s="12"/>
      <c r="AP808" s="12"/>
      <c r="AQ808" s="12"/>
      <c r="AR808" s="12"/>
      <c r="AS808" s="12"/>
      <c r="AT808" s="12"/>
      <c r="AU808" s="12"/>
      <c r="AV808" s="12"/>
      <c r="AW808" s="12"/>
      <c r="AX808" s="12"/>
      <c r="AY808" s="12"/>
      <c r="AZ808" s="12"/>
      <c r="BA808" s="12"/>
      <c r="BB808" s="12"/>
      <c r="BC808" s="12"/>
      <c r="BD808" s="12"/>
      <c r="BE808" s="13"/>
      <c r="BF808" s="13"/>
      <c r="BG808" s="14"/>
      <c r="BH808" s="14"/>
      <c r="BI808" s="13"/>
      <c r="BJ808" s="13"/>
      <c r="BK808" s="14"/>
      <c r="BL808" s="14"/>
    </row>
    <row r="809" s="3" customFormat="1" ht="12.75" customHeight="1" hidden="1">
      <c r="P809" s="10"/>
      <c r="Q809" s="11"/>
      <c r="R809" s="12"/>
      <c r="S809" s="13"/>
      <c r="T809" s="13"/>
      <c r="U809" s="13"/>
      <c r="V809" s="13"/>
      <c r="W809" s="13"/>
      <c r="X809" s="13"/>
      <c r="Y809" s="13"/>
      <c r="Z809" s="12"/>
      <c r="AA809" s="12"/>
      <c r="AB809" s="12"/>
      <c r="AC809" s="12"/>
      <c r="AD809" s="12"/>
      <c r="AE809" s="12"/>
      <c r="AF809" s="12"/>
      <c r="AG809" s="12"/>
      <c r="AH809" s="12"/>
      <c r="AI809" s="12"/>
      <c r="AJ809" s="12"/>
      <c r="AK809" s="12"/>
      <c r="AL809" s="12"/>
      <c r="AM809" s="12"/>
      <c r="AN809" s="12"/>
      <c r="AO809" s="12"/>
      <c r="AP809" s="12"/>
      <c r="AQ809" s="12"/>
      <c r="AR809" s="12"/>
      <c r="AS809" s="12"/>
      <c r="AT809" s="12"/>
      <c r="AU809" s="12"/>
      <c r="AV809" s="12"/>
      <c r="AW809" s="12"/>
      <c r="AX809" s="12"/>
      <c r="AY809" s="12"/>
      <c r="AZ809" s="12"/>
      <c r="BA809" s="12"/>
      <c r="BB809" s="12"/>
      <c r="BC809" s="12"/>
      <c r="BD809" s="12"/>
      <c r="BE809" s="13"/>
      <c r="BF809" s="13"/>
      <c r="BG809" s="14"/>
      <c r="BH809" s="14"/>
      <c r="BI809" s="13"/>
      <c r="BJ809" s="13"/>
      <c r="BK809" s="14"/>
      <c r="BL809" s="14"/>
    </row>
    <row r="810" s="3" customFormat="1" ht="12.75" customHeight="1" hidden="1">
      <c r="P810" s="10"/>
      <c r="Q810" s="11"/>
      <c r="R810" s="12"/>
      <c r="S810" s="13"/>
      <c r="T810" s="13"/>
      <c r="U810" s="13"/>
      <c r="V810" s="13"/>
      <c r="W810" s="13"/>
      <c r="X810" s="13"/>
      <c r="Y810" s="13"/>
      <c r="Z810" s="12"/>
      <c r="AA810" s="12"/>
      <c r="AB810" s="12"/>
      <c r="AC810" s="12"/>
      <c r="AD810" s="12"/>
      <c r="AE810" s="12"/>
      <c r="AF810" s="12"/>
      <c r="AG810" s="12"/>
      <c r="AH810" s="12"/>
      <c r="AI810" s="12"/>
      <c r="AJ810" s="12"/>
      <c r="AK810" s="12"/>
      <c r="AL810" s="12"/>
      <c r="AM810" s="12"/>
      <c r="AN810" s="12"/>
      <c r="AO810" s="12"/>
      <c r="AP810" s="12"/>
      <c r="AQ810" s="12"/>
      <c r="AR810" s="12"/>
      <c r="AS810" s="12"/>
      <c r="AT810" s="12"/>
      <c r="AU810" s="12"/>
      <c r="AV810" s="12"/>
      <c r="AW810" s="12"/>
      <c r="AX810" s="12"/>
      <c r="AY810" s="12"/>
      <c r="AZ810" s="12"/>
      <c r="BA810" s="12"/>
      <c r="BB810" s="12"/>
      <c r="BC810" s="12"/>
      <c r="BD810" s="12"/>
      <c r="BE810" s="13"/>
      <c r="BF810" s="13"/>
      <c r="BG810" s="14"/>
      <c r="BH810" s="14"/>
      <c r="BI810" s="13"/>
      <c r="BJ810" s="13"/>
      <c r="BK810" s="14"/>
      <c r="BL810" s="14"/>
    </row>
    <row r="811" s="3" customFormat="1" ht="12.75" customHeight="1" hidden="1">
      <c r="P811" s="10"/>
      <c r="Q811" s="11"/>
      <c r="R811" s="12"/>
      <c r="S811" s="13"/>
      <c r="T811" s="13"/>
      <c r="U811" s="13"/>
      <c r="V811" s="13"/>
      <c r="W811" s="13"/>
      <c r="X811" s="13"/>
      <c r="Y811" s="13"/>
      <c r="Z811" s="12"/>
      <c r="AA811" s="12"/>
      <c r="AB811" s="12"/>
      <c r="AC811" s="12"/>
      <c r="AD811" s="12"/>
      <c r="AE811" s="12"/>
      <c r="AF811" s="12"/>
      <c r="AG811" s="12"/>
      <c r="AH811" s="12"/>
      <c r="AI811" s="12"/>
      <c r="AJ811" s="12"/>
      <c r="AK811" s="12"/>
      <c r="AL811" s="12"/>
      <c r="AM811" s="12"/>
      <c r="AN811" s="12"/>
      <c r="AO811" s="12"/>
      <c r="AP811" s="12"/>
      <c r="AQ811" s="12"/>
      <c r="AR811" s="12"/>
      <c r="AS811" s="12"/>
      <c r="AT811" s="12"/>
      <c r="AU811" s="12"/>
      <c r="AV811" s="12"/>
      <c r="AW811" s="12"/>
      <c r="AX811" s="12"/>
      <c r="AY811" s="12"/>
      <c r="AZ811" s="12"/>
      <c r="BA811" s="12"/>
      <c r="BB811" s="12"/>
      <c r="BC811" s="12"/>
      <c r="BD811" s="12"/>
      <c r="BE811" s="13"/>
      <c r="BF811" s="13"/>
      <c r="BG811" s="14"/>
      <c r="BH811" s="14"/>
      <c r="BI811" s="13"/>
      <c r="BJ811" s="13"/>
      <c r="BK811" s="14"/>
      <c r="BL811" s="14"/>
    </row>
    <row r="812" s="3" customFormat="1" ht="12.75" customHeight="1" hidden="1">
      <c r="P812" s="10"/>
      <c r="Q812" s="11"/>
      <c r="R812" s="12"/>
      <c r="S812" s="13"/>
      <c r="T812" s="13"/>
      <c r="U812" s="13"/>
      <c r="V812" s="13"/>
      <c r="W812" s="13"/>
      <c r="X812" s="13"/>
      <c r="Y812" s="13"/>
      <c r="Z812" s="12"/>
      <c r="AA812" s="12"/>
      <c r="AB812" s="12"/>
      <c r="AC812" s="12"/>
      <c r="AD812" s="12"/>
      <c r="AE812" s="12"/>
      <c r="AF812" s="12"/>
      <c r="AG812" s="12"/>
      <c r="AH812" s="12"/>
      <c r="AI812" s="12"/>
      <c r="AJ812" s="12"/>
      <c r="AK812" s="12"/>
      <c r="AL812" s="12"/>
      <c r="AM812" s="12"/>
      <c r="AN812" s="12"/>
      <c r="AO812" s="12"/>
      <c r="AP812" s="12"/>
      <c r="AQ812" s="12"/>
      <c r="AR812" s="12"/>
      <c r="AS812" s="12"/>
      <c r="AT812" s="12"/>
      <c r="AU812" s="12"/>
      <c r="AV812" s="12"/>
      <c r="AW812" s="12"/>
      <c r="AX812" s="12"/>
      <c r="AY812" s="12"/>
      <c r="AZ812" s="12"/>
      <c r="BA812" s="12"/>
      <c r="BB812" s="12"/>
      <c r="BC812" s="12"/>
      <c r="BD812" s="12"/>
      <c r="BE812" s="13"/>
      <c r="BF812" s="13"/>
      <c r="BG812" s="14"/>
      <c r="BH812" s="14"/>
      <c r="BI812" s="13"/>
      <c r="BJ812" s="13"/>
      <c r="BK812" s="14"/>
      <c r="BL812" s="14"/>
    </row>
    <row r="813" s="3" customFormat="1" ht="12.75" customHeight="1" hidden="1">
      <c r="P813" s="10"/>
      <c r="Q813" s="11"/>
      <c r="R813" s="12"/>
      <c r="S813" s="13"/>
      <c r="T813" s="13"/>
      <c r="U813" s="13"/>
      <c r="V813" s="13"/>
      <c r="W813" s="13"/>
      <c r="X813" s="13"/>
      <c r="Y813" s="13"/>
      <c r="Z813" s="12"/>
      <c r="AA813" s="12"/>
      <c r="AB813" s="12"/>
      <c r="AC813" s="12"/>
      <c r="AD813" s="12"/>
      <c r="AE813" s="12"/>
      <c r="AF813" s="12"/>
      <c r="AG813" s="12"/>
      <c r="AH813" s="12"/>
      <c r="AI813" s="12"/>
      <c r="AJ813" s="12"/>
      <c r="AK813" s="12"/>
      <c r="AL813" s="12"/>
      <c r="AM813" s="12"/>
      <c r="AN813" s="12"/>
      <c r="AO813" s="12"/>
      <c r="AP813" s="12"/>
      <c r="AQ813" s="12"/>
      <c r="AR813" s="12"/>
      <c r="AS813" s="12"/>
      <c r="AT813" s="12"/>
      <c r="AU813" s="12"/>
      <c r="AV813" s="12"/>
      <c r="AW813" s="12"/>
      <c r="AX813" s="12"/>
      <c r="AY813" s="12"/>
      <c r="AZ813" s="12"/>
      <c r="BA813" s="12"/>
      <c r="BB813" s="12"/>
      <c r="BC813" s="12"/>
      <c r="BD813" s="12"/>
      <c r="BE813" s="13"/>
      <c r="BF813" s="13"/>
      <c r="BG813" s="14"/>
      <c r="BH813" s="14"/>
      <c r="BI813" s="13"/>
      <c r="BJ813" s="13"/>
      <c r="BK813" s="14"/>
      <c r="BL813" s="14"/>
    </row>
    <row r="814" s="3" customFormat="1" ht="12.75" customHeight="1" hidden="1">
      <c r="P814" s="10"/>
      <c r="Q814" s="11"/>
      <c r="R814" s="12"/>
      <c r="S814" s="13"/>
      <c r="T814" s="13"/>
      <c r="U814" s="13"/>
      <c r="V814" s="13"/>
      <c r="W814" s="13"/>
      <c r="X814" s="13"/>
      <c r="Y814" s="13"/>
      <c r="Z814" s="12"/>
      <c r="AA814" s="12"/>
      <c r="AB814" s="12"/>
      <c r="AC814" s="12"/>
      <c r="AD814" s="12"/>
      <c r="AE814" s="12"/>
      <c r="AF814" s="12"/>
      <c r="AG814" s="12"/>
      <c r="AH814" s="12"/>
      <c r="AI814" s="12"/>
      <c r="AJ814" s="12"/>
      <c r="AK814" s="12"/>
      <c r="AL814" s="12"/>
      <c r="AM814" s="12"/>
      <c r="AN814" s="12"/>
      <c r="AO814" s="12"/>
      <c r="AP814" s="12"/>
      <c r="AQ814" s="12"/>
      <c r="AR814" s="12"/>
      <c r="AS814" s="12"/>
      <c r="AT814" s="12"/>
      <c r="AU814" s="12"/>
      <c r="AV814" s="12"/>
      <c r="AW814" s="12"/>
      <c r="AX814" s="12"/>
      <c r="AY814" s="12"/>
      <c r="AZ814" s="12"/>
      <c r="BA814" s="12"/>
      <c r="BB814" s="12"/>
      <c r="BC814" s="12"/>
      <c r="BD814" s="12"/>
      <c r="BE814" s="13"/>
      <c r="BF814" s="13"/>
      <c r="BG814" s="14"/>
      <c r="BH814" s="14"/>
      <c r="BI814" s="13"/>
      <c r="BJ814" s="13"/>
      <c r="BK814" s="14"/>
      <c r="BL814" s="14"/>
    </row>
    <row r="815" s="3" customFormat="1" ht="12.75" customHeight="1" hidden="1">
      <c r="P815" s="10"/>
      <c r="Q815" s="11"/>
      <c r="R815" s="12"/>
      <c r="S815" s="13"/>
      <c r="T815" s="13"/>
      <c r="U815" s="13"/>
      <c r="V815" s="13"/>
      <c r="W815" s="13"/>
      <c r="X815" s="13"/>
      <c r="Y815" s="13"/>
      <c r="Z815" s="12"/>
      <c r="AA815" s="12"/>
      <c r="AB815" s="12"/>
      <c r="AC815" s="12"/>
      <c r="AD815" s="12"/>
      <c r="AE815" s="12"/>
      <c r="AF815" s="12"/>
      <c r="AG815" s="12"/>
      <c r="AH815" s="12"/>
      <c r="AI815" s="12"/>
      <c r="AJ815" s="12"/>
      <c r="AK815" s="12"/>
      <c r="AL815" s="12"/>
      <c r="AM815" s="12"/>
      <c r="AN815" s="12"/>
      <c r="AO815" s="12"/>
      <c r="AP815" s="12"/>
      <c r="AQ815" s="12"/>
      <c r="AR815" s="12"/>
      <c r="AS815" s="12"/>
      <c r="AT815" s="12"/>
      <c r="AU815" s="12"/>
      <c r="AV815" s="12"/>
      <c r="AW815" s="12"/>
      <c r="AX815" s="12"/>
      <c r="AY815" s="12"/>
      <c r="AZ815" s="12"/>
      <c r="BA815" s="12"/>
      <c r="BB815" s="12"/>
      <c r="BC815" s="12"/>
      <c r="BD815" s="12"/>
      <c r="BE815" s="13"/>
      <c r="BF815" s="13"/>
      <c r="BG815" s="14"/>
      <c r="BH815" s="14"/>
      <c r="BI815" s="13"/>
      <c r="BJ815" s="13"/>
      <c r="BK815" s="14"/>
      <c r="BL815" s="14"/>
    </row>
    <row r="816" s="3" customFormat="1" ht="12.75" customHeight="1" hidden="1">
      <c r="P816" s="10"/>
      <c r="Q816" s="11"/>
      <c r="R816" s="12"/>
      <c r="S816" s="13"/>
      <c r="T816" s="13"/>
      <c r="U816" s="13"/>
      <c r="V816" s="13"/>
      <c r="W816" s="13"/>
      <c r="X816" s="13"/>
      <c r="Y816" s="13"/>
      <c r="Z816" s="12"/>
      <c r="AA816" s="12"/>
      <c r="AB816" s="12"/>
      <c r="AC816" s="12"/>
      <c r="AD816" s="12"/>
      <c r="AE816" s="12"/>
      <c r="AF816" s="12"/>
      <c r="AG816" s="12"/>
      <c r="AH816" s="12"/>
      <c r="AI816" s="12"/>
      <c r="AJ816" s="12"/>
      <c r="AK816" s="12"/>
      <c r="AL816" s="12"/>
      <c r="AM816" s="12"/>
      <c r="AN816" s="12"/>
      <c r="AO816" s="12"/>
      <c r="AP816" s="12"/>
      <c r="AQ816" s="12"/>
      <c r="AR816" s="12"/>
      <c r="AS816" s="12"/>
      <c r="AT816" s="12"/>
      <c r="AU816" s="12"/>
      <c r="AV816" s="12"/>
      <c r="AW816" s="12"/>
      <c r="AX816" s="12"/>
      <c r="AY816" s="12"/>
      <c r="AZ816" s="12"/>
      <c r="BA816" s="12"/>
      <c r="BB816" s="12"/>
      <c r="BC816" s="12"/>
      <c r="BD816" s="12"/>
      <c r="BE816" s="13"/>
      <c r="BF816" s="13"/>
      <c r="BG816" s="14"/>
      <c r="BH816" s="14"/>
      <c r="BI816" s="13"/>
      <c r="BJ816" s="13"/>
      <c r="BK816" s="14"/>
      <c r="BL816" s="14"/>
    </row>
    <row r="817" s="3" customFormat="1" ht="12.75" customHeight="1" hidden="1">
      <c r="P817" s="10"/>
      <c r="Q817" s="11"/>
      <c r="R817" s="12"/>
      <c r="S817" s="13"/>
      <c r="T817" s="13"/>
      <c r="U817" s="13"/>
      <c r="V817" s="13"/>
      <c r="W817" s="13"/>
      <c r="X817" s="13"/>
      <c r="Y817" s="13"/>
      <c r="Z817" s="12"/>
      <c r="AA817" s="12"/>
      <c r="AB817" s="12"/>
      <c r="AC817" s="12"/>
      <c r="AD817" s="12"/>
      <c r="AE817" s="12"/>
      <c r="AF817" s="12"/>
      <c r="AG817" s="12"/>
      <c r="AH817" s="12"/>
      <c r="AI817" s="12"/>
      <c r="AJ817" s="12"/>
      <c r="AK817" s="12"/>
      <c r="AL817" s="12"/>
      <c r="AM817" s="12"/>
      <c r="AN817" s="12"/>
      <c r="AO817" s="12"/>
      <c r="AP817" s="12"/>
      <c r="AQ817" s="12"/>
      <c r="AR817" s="12"/>
      <c r="AS817" s="12"/>
      <c r="AT817" s="12"/>
      <c r="AU817" s="12"/>
      <c r="AV817" s="12"/>
      <c r="AW817" s="12"/>
      <c r="AX817" s="12"/>
      <c r="AY817" s="12"/>
      <c r="AZ817" s="12"/>
      <c r="BA817" s="12"/>
      <c r="BB817" s="12"/>
      <c r="BC817" s="12"/>
      <c r="BD817" s="12"/>
      <c r="BE817" s="13"/>
      <c r="BF817" s="13"/>
      <c r="BG817" s="14"/>
      <c r="BH817" s="14"/>
      <c r="BI817" s="13"/>
      <c r="BJ817" s="13"/>
      <c r="BK817" s="14"/>
      <c r="BL817" s="14"/>
    </row>
    <row r="818" s="3" customFormat="1" ht="12.75" customHeight="1" hidden="1">
      <c r="P818" s="10"/>
      <c r="Q818" s="11"/>
      <c r="R818" s="12"/>
      <c r="S818" s="13"/>
      <c r="T818" s="13"/>
      <c r="U818" s="13"/>
      <c r="V818" s="13"/>
      <c r="W818" s="13"/>
      <c r="X818" s="13"/>
      <c r="Y818" s="13"/>
      <c r="Z818" s="12"/>
      <c r="AA818" s="12"/>
      <c r="AB818" s="12"/>
      <c r="AC818" s="12"/>
      <c r="AD818" s="12"/>
      <c r="AE818" s="12"/>
      <c r="AF818" s="12"/>
      <c r="AG818" s="12"/>
      <c r="AH818" s="12"/>
      <c r="AI818" s="12"/>
      <c r="AJ818" s="12"/>
      <c r="AK818" s="12"/>
      <c r="AL818" s="12"/>
      <c r="AM818" s="12"/>
      <c r="AN818" s="12"/>
      <c r="AO818" s="12"/>
      <c r="AP818" s="12"/>
      <c r="AQ818" s="12"/>
      <c r="AR818" s="12"/>
      <c r="AS818" s="12"/>
      <c r="AT818" s="12"/>
      <c r="AU818" s="12"/>
      <c r="AV818" s="12"/>
      <c r="AW818" s="12"/>
      <c r="AX818" s="12"/>
      <c r="AY818" s="12"/>
      <c r="AZ818" s="12"/>
      <c r="BA818" s="12"/>
      <c r="BB818" s="12"/>
      <c r="BC818" s="12"/>
      <c r="BD818" s="12"/>
      <c r="BE818" s="13"/>
      <c r="BF818" s="13"/>
      <c r="BG818" s="14"/>
      <c r="BH818" s="14"/>
      <c r="BI818" s="13"/>
      <c r="BJ818" s="13"/>
      <c r="BK818" s="14"/>
      <c r="BL818" s="14"/>
    </row>
    <row r="819" s="3" customFormat="1" ht="12.75" customHeight="1" hidden="1">
      <c r="P819" s="10"/>
      <c r="Q819" s="11"/>
      <c r="R819" s="12"/>
      <c r="S819" s="13"/>
      <c r="T819" s="13"/>
      <c r="U819" s="13"/>
      <c r="V819" s="13"/>
      <c r="W819" s="13"/>
      <c r="X819" s="13"/>
      <c r="Y819" s="13"/>
      <c r="Z819" s="12"/>
      <c r="AA819" s="12"/>
      <c r="AB819" s="12"/>
      <c r="AC819" s="12"/>
      <c r="AD819" s="12"/>
      <c r="AE819" s="12"/>
      <c r="AF819" s="12"/>
      <c r="AG819" s="12"/>
      <c r="AH819" s="12"/>
      <c r="AI819" s="12"/>
      <c r="AJ819" s="12"/>
      <c r="AK819" s="12"/>
      <c r="AL819" s="12"/>
      <c r="AM819" s="12"/>
      <c r="AN819" s="12"/>
      <c r="AO819" s="12"/>
      <c r="AP819" s="12"/>
      <c r="AQ819" s="12"/>
      <c r="AR819" s="12"/>
      <c r="AS819" s="12"/>
      <c r="AT819" s="12"/>
      <c r="AU819" s="12"/>
      <c r="AV819" s="12"/>
      <c r="AW819" s="12"/>
      <c r="AX819" s="12"/>
      <c r="AY819" s="12"/>
      <c r="AZ819" s="12"/>
      <c r="BA819" s="12"/>
      <c r="BB819" s="12"/>
      <c r="BC819" s="12"/>
      <c r="BD819" s="12"/>
      <c r="BE819" s="13"/>
      <c r="BF819" s="13"/>
      <c r="BG819" s="14"/>
      <c r="BH819" s="14"/>
      <c r="BI819" s="13"/>
      <c r="BJ819" s="13"/>
      <c r="BK819" s="14"/>
      <c r="BL819" s="14"/>
    </row>
    <row r="820" s="3" customFormat="1" ht="12.75" customHeight="1" hidden="1">
      <c r="P820" s="10"/>
      <c r="Q820" s="11"/>
      <c r="R820" s="12"/>
      <c r="S820" s="13"/>
      <c r="T820" s="13"/>
      <c r="U820" s="13"/>
      <c r="V820" s="13"/>
      <c r="W820" s="13"/>
      <c r="X820" s="13"/>
      <c r="Y820" s="13"/>
      <c r="Z820" s="12"/>
      <c r="AA820" s="12"/>
      <c r="AB820" s="12"/>
      <c r="AC820" s="12"/>
      <c r="AD820" s="12"/>
      <c r="AE820" s="12"/>
      <c r="AF820" s="12"/>
      <c r="AG820" s="12"/>
      <c r="AH820" s="12"/>
      <c r="AI820" s="12"/>
      <c r="AJ820" s="12"/>
      <c r="AK820" s="12"/>
      <c r="AL820" s="12"/>
      <c r="AM820" s="12"/>
      <c r="AN820" s="12"/>
      <c r="AO820" s="12"/>
      <c r="AP820" s="12"/>
      <c r="AQ820" s="12"/>
      <c r="AR820" s="12"/>
      <c r="AS820" s="12"/>
      <c r="AT820" s="12"/>
      <c r="AU820" s="12"/>
      <c r="AV820" s="12"/>
      <c r="AW820" s="12"/>
      <c r="AX820" s="12"/>
      <c r="AY820" s="12"/>
      <c r="AZ820" s="12"/>
      <c r="BA820" s="12"/>
      <c r="BB820" s="12"/>
      <c r="BC820" s="12"/>
      <c r="BD820" s="12"/>
      <c r="BE820" s="13"/>
      <c r="BF820" s="13"/>
      <c r="BG820" s="14"/>
      <c r="BH820" s="14"/>
      <c r="BI820" s="13"/>
      <c r="BJ820" s="13"/>
      <c r="BK820" s="14"/>
      <c r="BL820" s="14"/>
    </row>
    <row r="821" s="3" customFormat="1" ht="12.75" customHeight="1" hidden="1">
      <c r="P821" s="10"/>
      <c r="Q821" s="11"/>
      <c r="R821" s="12"/>
      <c r="S821" s="13"/>
      <c r="T821" s="13"/>
      <c r="U821" s="13"/>
      <c r="V821" s="13"/>
      <c r="W821" s="13"/>
      <c r="X821" s="13"/>
      <c r="Y821" s="13"/>
      <c r="Z821" s="12"/>
      <c r="AA821" s="12"/>
      <c r="AB821" s="12"/>
      <c r="AC821" s="12"/>
      <c r="AD821" s="12"/>
      <c r="AE821" s="12"/>
      <c r="AF821" s="12"/>
      <c r="AG821" s="12"/>
      <c r="AH821" s="12"/>
      <c r="AI821" s="12"/>
      <c r="AJ821" s="12"/>
      <c r="AK821" s="12"/>
      <c r="AL821" s="12"/>
      <c r="AM821" s="12"/>
      <c r="AN821" s="12"/>
      <c r="AO821" s="12"/>
      <c r="AP821" s="12"/>
      <c r="AQ821" s="12"/>
      <c r="AR821" s="12"/>
      <c r="AS821" s="12"/>
      <c r="AT821" s="12"/>
      <c r="AU821" s="12"/>
      <c r="AV821" s="12"/>
      <c r="AW821" s="12"/>
      <c r="AX821" s="12"/>
      <c r="AY821" s="12"/>
      <c r="AZ821" s="12"/>
      <c r="BA821" s="12"/>
      <c r="BB821" s="12"/>
      <c r="BC821" s="12"/>
      <c r="BD821" s="12"/>
      <c r="BE821" s="13"/>
      <c r="BF821" s="13"/>
      <c r="BG821" s="14"/>
      <c r="BH821" s="14"/>
      <c r="BI821" s="13"/>
      <c r="BJ821" s="13"/>
      <c r="BK821" s="14"/>
      <c r="BL821" s="14"/>
    </row>
    <row r="822" s="3" customFormat="1" ht="12.75" customHeight="1" hidden="1">
      <c r="P822" s="10"/>
      <c r="Q822" s="11"/>
      <c r="R822" s="12"/>
      <c r="S822" s="13"/>
      <c r="T822" s="13"/>
      <c r="U822" s="13"/>
      <c r="V822" s="13"/>
      <c r="W822" s="13"/>
      <c r="X822" s="13"/>
      <c r="Y822" s="13"/>
      <c r="Z822" s="12"/>
      <c r="AA822" s="12"/>
      <c r="AB822" s="12"/>
      <c r="AC822" s="12"/>
      <c r="AD822" s="12"/>
      <c r="AE822" s="12"/>
      <c r="AF822" s="12"/>
      <c r="AG822" s="12"/>
      <c r="AH822" s="12"/>
      <c r="AI822" s="12"/>
      <c r="AJ822" s="12"/>
      <c r="AK822" s="12"/>
      <c r="AL822" s="12"/>
      <c r="AM822" s="12"/>
      <c r="AN822" s="12"/>
      <c r="AO822" s="12"/>
      <c r="AP822" s="12"/>
      <c r="AQ822" s="12"/>
      <c r="AR822" s="12"/>
      <c r="AS822" s="12"/>
      <c r="AT822" s="12"/>
      <c r="AU822" s="12"/>
      <c r="AV822" s="12"/>
      <c r="AW822" s="12"/>
      <c r="AX822" s="12"/>
      <c r="AY822" s="12"/>
      <c r="AZ822" s="12"/>
      <c r="BA822" s="12"/>
      <c r="BB822" s="12"/>
      <c r="BC822" s="12"/>
      <c r="BD822" s="12"/>
      <c r="BE822" s="13"/>
      <c r="BF822" s="13"/>
      <c r="BG822" s="14"/>
      <c r="BH822" s="14"/>
      <c r="BI822" s="13"/>
      <c r="BJ822" s="13"/>
      <c r="BK822" s="14"/>
      <c r="BL822" s="14"/>
    </row>
    <row r="823" s="3" customFormat="1" ht="12.75" customHeight="1" hidden="1">
      <c r="P823" s="10"/>
      <c r="Q823" s="11"/>
      <c r="R823" s="12"/>
      <c r="S823" s="13"/>
      <c r="T823" s="13"/>
      <c r="U823" s="13"/>
      <c r="V823" s="13"/>
      <c r="W823" s="13"/>
      <c r="X823" s="13"/>
      <c r="Y823" s="13"/>
      <c r="Z823" s="12"/>
      <c r="AA823" s="12"/>
      <c r="AB823" s="12"/>
      <c r="AC823" s="12"/>
      <c r="AD823" s="12"/>
      <c r="AE823" s="12"/>
      <c r="AF823" s="12"/>
      <c r="AG823" s="12"/>
      <c r="AH823" s="12"/>
      <c r="AI823" s="12"/>
      <c r="AJ823" s="12"/>
      <c r="AK823" s="12"/>
      <c r="AL823" s="12"/>
      <c r="AM823" s="12"/>
      <c r="AN823" s="12"/>
      <c r="AO823" s="12"/>
      <c r="AP823" s="12"/>
      <c r="AQ823" s="12"/>
      <c r="AR823" s="12"/>
      <c r="AS823" s="12"/>
      <c r="AT823" s="12"/>
      <c r="AU823" s="12"/>
      <c r="AV823" s="12"/>
      <c r="AW823" s="12"/>
      <c r="AX823" s="12"/>
      <c r="AY823" s="12"/>
      <c r="AZ823" s="12"/>
      <c r="BA823" s="12"/>
      <c r="BB823" s="12"/>
      <c r="BC823" s="12"/>
      <c r="BD823" s="12"/>
      <c r="BE823" s="13"/>
      <c r="BF823" s="13"/>
      <c r="BG823" s="14"/>
      <c r="BH823" s="14"/>
      <c r="BI823" s="13"/>
      <c r="BJ823" s="13"/>
      <c r="BK823" s="14"/>
      <c r="BL823" s="14"/>
    </row>
    <row r="824" s="3" customFormat="1" ht="12.75" customHeight="1" hidden="1">
      <c r="P824" s="10"/>
      <c r="Q824" s="11"/>
      <c r="R824" s="12"/>
      <c r="S824" s="13"/>
      <c r="T824" s="13"/>
      <c r="U824" s="13"/>
      <c r="V824" s="13"/>
      <c r="W824" s="13"/>
      <c r="X824" s="13"/>
      <c r="Y824" s="13"/>
      <c r="Z824" s="12"/>
      <c r="AA824" s="12"/>
      <c r="AB824" s="12"/>
      <c r="AC824" s="12"/>
      <c r="AD824" s="12"/>
      <c r="AE824" s="12"/>
      <c r="AF824" s="12"/>
      <c r="AG824" s="12"/>
      <c r="AH824" s="12"/>
      <c r="AI824" s="12"/>
      <c r="AJ824" s="12"/>
      <c r="AK824" s="12"/>
      <c r="AL824" s="12"/>
      <c r="AM824" s="12"/>
      <c r="AN824" s="12"/>
      <c r="AO824" s="12"/>
      <c r="AP824" s="12"/>
      <c r="AQ824" s="12"/>
      <c r="AR824" s="12"/>
      <c r="AS824" s="12"/>
      <c r="AT824" s="12"/>
      <c r="AU824" s="12"/>
      <c r="AV824" s="12"/>
      <c r="AW824" s="12"/>
      <c r="AX824" s="12"/>
      <c r="AY824" s="12"/>
      <c r="AZ824" s="12"/>
      <c r="BA824" s="12"/>
      <c r="BB824" s="12"/>
      <c r="BC824" s="12"/>
      <c r="BD824" s="12"/>
      <c r="BE824" s="13"/>
      <c r="BF824" s="13"/>
      <c r="BG824" s="14"/>
      <c r="BH824" s="14"/>
      <c r="BI824" s="13"/>
      <c r="BJ824" s="13"/>
      <c r="BK824" s="14"/>
      <c r="BL824" s="14"/>
    </row>
    <row r="825" s="3" customFormat="1" ht="12.75" customHeight="1" hidden="1">
      <c r="P825" s="10"/>
      <c r="Q825" s="11"/>
      <c r="R825" s="12"/>
      <c r="S825" s="13"/>
      <c r="T825" s="13"/>
      <c r="U825" s="13"/>
      <c r="V825" s="13"/>
      <c r="W825" s="13"/>
      <c r="X825" s="13"/>
      <c r="Y825" s="13"/>
      <c r="Z825" s="12"/>
      <c r="AA825" s="12"/>
      <c r="AB825" s="12"/>
      <c r="AC825" s="12"/>
      <c r="AD825" s="12"/>
      <c r="AE825" s="12"/>
      <c r="AF825" s="12"/>
      <c r="AG825" s="12"/>
      <c r="AH825" s="12"/>
      <c r="AI825" s="12"/>
      <c r="AJ825" s="12"/>
      <c r="AK825" s="12"/>
      <c r="AL825" s="12"/>
      <c r="AM825" s="12"/>
      <c r="AN825" s="12"/>
      <c r="AO825" s="12"/>
      <c r="AP825" s="12"/>
      <c r="AQ825" s="12"/>
      <c r="AR825" s="12"/>
      <c r="AS825" s="12"/>
      <c r="AT825" s="12"/>
      <c r="AU825" s="12"/>
      <c r="AV825" s="12"/>
      <c r="AW825" s="12"/>
      <c r="AX825" s="12"/>
      <c r="AY825" s="12"/>
      <c r="AZ825" s="12"/>
      <c r="BA825" s="12"/>
      <c r="BB825" s="12"/>
      <c r="BC825" s="12"/>
      <c r="BD825" s="12"/>
      <c r="BE825" s="13"/>
      <c r="BF825" s="13"/>
      <c r="BG825" s="14"/>
      <c r="BH825" s="14"/>
      <c r="BI825" s="13"/>
      <c r="BJ825" s="13"/>
      <c r="BK825" s="14"/>
      <c r="BL825" s="14"/>
    </row>
    <row r="826" s="3" customFormat="1" ht="12.75" customHeight="1" hidden="1">
      <c r="P826" s="10"/>
      <c r="Q826" s="11"/>
      <c r="R826" s="12"/>
      <c r="S826" s="13"/>
      <c r="T826" s="13"/>
      <c r="U826" s="13"/>
      <c r="V826" s="13"/>
      <c r="W826" s="13"/>
      <c r="X826" s="13"/>
      <c r="Y826" s="13"/>
      <c r="Z826" s="12"/>
      <c r="AA826" s="12"/>
      <c r="AB826" s="12"/>
      <c r="AC826" s="12"/>
      <c r="AD826" s="12"/>
      <c r="AE826" s="12"/>
      <c r="AF826" s="12"/>
      <c r="AG826" s="12"/>
      <c r="AH826" s="12"/>
      <c r="AI826" s="12"/>
      <c r="AJ826" s="12"/>
      <c r="AK826" s="12"/>
      <c r="AL826" s="12"/>
      <c r="AM826" s="12"/>
      <c r="AN826" s="12"/>
      <c r="AO826" s="12"/>
      <c r="AP826" s="12"/>
      <c r="AQ826" s="12"/>
      <c r="AR826" s="12"/>
      <c r="AS826" s="12"/>
      <c r="AT826" s="12"/>
      <c r="AU826" s="12"/>
      <c r="AV826" s="12"/>
      <c r="AW826" s="12"/>
      <c r="AX826" s="12"/>
      <c r="AY826" s="12"/>
      <c r="AZ826" s="12"/>
      <c r="BA826" s="12"/>
      <c r="BB826" s="12"/>
      <c r="BC826" s="12"/>
      <c r="BD826" s="12"/>
      <c r="BE826" s="13"/>
      <c r="BF826" s="13"/>
      <c r="BG826" s="14"/>
      <c r="BH826" s="14"/>
      <c r="BI826" s="13"/>
      <c r="BJ826" s="13"/>
      <c r="BK826" s="14"/>
      <c r="BL826" s="14"/>
    </row>
    <row r="827" s="3" customFormat="1" ht="12.75" customHeight="1" hidden="1">
      <c r="P827" s="10"/>
      <c r="Q827" s="11"/>
      <c r="R827" s="12"/>
      <c r="S827" s="13"/>
      <c r="T827" s="13"/>
      <c r="U827" s="13"/>
      <c r="V827" s="13"/>
      <c r="W827" s="13"/>
      <c r="X827" s="13"/>
      <c r="Y827" s="13"/>
      <c r="Z827" s="12"/>
      <c r="AA827" s="12"/>
      <c r="AB827" s="12"/>
      <c r="AC827" s="12"/>
      <c r="AD827" s="12"/>
      <c r="AE827" s="12"/>
      <c r="AF827" s="12"/>
      <c r="AG827" s="12"/>
      <c r="AH827" s="12"/>
      <c r="AI827" s="12"/>
      <c r="AJ827" s="12"/>
      <c r="AK827" s="12"/>
      <c r="AL827" s="12"/>
      <c r="AM827" s="12"/>
      <c r="AN827" s="12"/>
      <c r="AO827" s="12"/>
      <c r="AP827" s="12"/>
      <c r="AQ827" s="12"/>
      <c r="AR827" s="12"/>
      <c r="AS827" s="12"/>
      <c r="AT827" s="12"/>
      <c r="AU827" s="12"/>
      <c r="AV827" s="12"/>
      <c r="AW827" s="12"/>
      <c r="AX827" s="12"/>
      <c r="AY827" s="12"/>
      <c r="AZ827" s="12"/>
      <c r="BA827" s="12"/>
      <c r="BB827" s="12"/>
      <c r="BC827" s="12"/>
      <c r="BD827" s="12"/>
      <c r="BE827" s="13"/>
      <c r="BF827" s="13"/>
      <c r="BG827" s="14"/>
      <c r="BH827" s="14"/>
      <c r="BI827" s="13"/>
      <c r="BJ827" s="13"/>
      <c r="BK827" s="14"/>
      <c r="BL827" s="14"/>
    </row>
    <row r="828" s="3" customFormat="1" ht="12.75" customHeight="1" hidden="1">
      <c r="P828" s="10"/>
      <c r="Q828" s="11"/>
      <c r="R828" s="12"/>
      <c r="S828" s="13"/>
      <c r="T828" s="13"/>
      <c r="U828" s="13"/>
      <c r="V828" s="13"/>
      <c r="W828" s="13"/>
      <c r="X828" s="13"/>
      <c r="Y828" s="13"/>
      <c r="Z828" s="12"/>
      <c r="AA828" s="12"/>
      <c r="AB828" s="12"/>
      <c r="AC828" s="12"/>
      <c r="AD828" s="12"/>
      <c r="AE828" s="12"/>
      <c r="AF828" s="12"/>
      <c r="AG828" s="12"/>
      <c r="AH828" s="12"/>
      <c r="AI828" s="12"/>
      <c r="AJ828" s="12"/>
      <c r="AK828" s="12"/>
      <c r="AL828" s="12"/>
      <c r="AM828" s="12"/>
      <c r="AN828" s="12"/>
      <c r="AO828" s="12"/>
      <c r="AP828" s="12"/>
      <c r="AQ828" s="12"/>
      <c r="AR828" s="12"/>
      <c r="AS828" s="12"/>
      <c r="AT828" s="12"/>
      <c r="AU828" s="12"/>
      <c r="AV828" s="12"/>
      <c r="AW828" s="12"/>
      <c r="AX828" s="12"/>
      <c r="AY828" s="12"/>
      <c r="AZ828" s="12"/>
      <c r="BA828" s="12"/>
      <c r="BB828" s="12"/>
      <c r="BC828" s="12"/>
      <c r="BD828" s="12"/>
      <c r="BE828" s="13"/>
      <c r="BF828" s="13"/>
      <c r="BG828" s="14"/>
      <c r="BH828" s="14"/>
      <c r="BI828" s="13"/>
      <c r="BJ828" s="13"/>
      <c r="BK828" s="14"/>
      <c r="BL828" s="14"/>
    </row>
    <row r="829" s="3" customFormat="1" ht="12.75" customHeight="1" hidden="1">
      <c r="P829" s="10"/>
      <c r="Q829" s="11"/>
      <c r="R829" s="12"/>
      <c r="S829" s="13"/>
      <c r="T829" s="13"/>
      <c r="U829" s="13"/>
      <c r="V829" s="13"/>
      <c r="W829" s="13"/>
      <c r="X829" s="13"/>
      <c r="Y829" s="13"/>
      <c r="Z829" s="12"/>
      <c r="AA829" s="12"/>
      <c r="AB829" s="12"/>
      <c r="AC829" s="12"/>
      <c r="AD829" s="12"/>
      <c r="AE829" s="12"/>
      <c r="AF829" s="12"/>
      <c r="AG829" s="12"/>
      <c r="AH829" s="12"/>
      <c r="AI829" s="12"/>
      <c r="AJ829" s="12"/>
      <c r="AK829" s="12"/>
      <c r="AL829" s="12"/>
      <c r="AM829" s="12"/>
      <c r="AN829" s="12"/>
      <c r="AO829" s="12"/>
      <c r="AP829" s="12"/>
      <c r="AQ829" s="12"/>
      <c r="AR829" s="12"/>
      <c r="AS829" s="12"/>
      <c r="AT829" s="12"/>
      <c r="AU829" s="12"/>
      <c r="AV829" s="12"/>
      <c r="AW829" s="12"/>
      <c r="AX829" s="12"/>
      <c r="AY829" s="12"/>
      <c r="AZ829" s="12"/>
      <c r="BA829" s="12"/>
      <c r="BB829" s="12"/>
      <c r="BC829" s="12"/>
      <c r="BD829" s="12"/>
      <c r="BE829" s="13"/>
      <c r="BF829" s="13"/>
      <c r="BG829" s="14"/>
      <c r="BH829" s="14"/>
      <c r="BI829" s="13"/>
      <c r="BJ829" s="13"/>
      <c r="BK829" s="14"/>
      <c r="BL829" s="14"/>
    </row>
    <row r="830" s="3" customFormat="1" ht="12.75" customHeight="1" hidden="1">
      <c r="P830" s="10"/>
      <c r="Q830" s="11"/>
      <c r="R830" s="12"/>
      <c r="S830" s="13"/>
      <c r="T830" s="13"/>
      <c r="U830" s="13"/>
      <c r="V830" s="13"/>
      <c r="W830" s="13"/>
      <c r="X830" s="13"/>
      <c r="Y830" s="13"/>
      <c r="Z830" s="12"/>
      <c r="AA830" s="12"/>
      <c r="AB830" s="12"/>
      <c r="AC830" s="12"/>
      <c r="AD830" s="12"/>
      <c r="AE830" s="12"/>
      <c r="AF830" s="12"/>
      <c r="AG830" s="12"/>
      <c r="AH830" s="12"/>
      <c r="AI830" s="12"/>
      <c r="AJ830" s="12"/>
      <c r="AK830" s="12"/>
      <c r="AL830" s="12"/>
      <c r="AM830" s="12"/>
      <c r="AN830" s="12"/>
      <c r="AO830" s="12"/>
      <c r="AP830" s="12"/>
      <c r="AQ830" s="12"/>
      <c r="AR830" s="12"/>
      <c r="AS830" s="12"/>
      <c r="AT830" s="12"/>
      <c r="AU830" s="12"/>
      <c r="AV830" s="12"/>
      <c r="AW830" s="12"/>
      <c r="AX830" s="12"/>
      <c r="AY830" s="12"/>
      <c r="AZ830" s="12"/>
      <c r="BA830" s="12"/>
      <c r="BB830" s="12"/>
      <c r="BC830" s="12"/>
      <c r="BD830" s="12"/>
      <c r="BE830" s="13"/>
      <c r="BF830" s="13"/>
      <c r="BG830" s="14"/>
      <c r="BH830" s="14"/>
      <c r="BI830" s="13"/>
      <c r="BJ830" s="13"/>
      <c r="BK830" s="14"/>
      <c r="BL830" s="14"/>
    </row>
    <row r="831" s="3" customFormat="1" ht="12.75" customHeight="1" hidden="1">
      <c r="P831" s="10"/>
      <c r="Q831" s="11"/>
      <c r="R831" s="12"/>
      <c r="S831" s="13"/>
      <c r="T831" s="13"/>
      <c r="U831" s="13"/>
      <c r="V831" s="13"/>
      <c r="W831" s="13"/>
      <c r="X831" s="13"/>
      <c r="Y831" s="13"/>
      <c r="Z831" s="12"/>
      <c r="AA831" s="12"/>
      <c r="AB831" s="12"/>
      <c r="AC831" s="12"/>
      <c r="AD831" s="12"/>
      <c r="AE831" s="12"/>
      <c r="AF831" s="12"/>
      <c r="AG831" s="12"/>
      <c r="AH831" s="12"/>
      <c r="AI831" s="12"/>
      <c r="AJ831" s="12"/>
      <c r="AK831" s="12"/>
      <c r="AL831" s="12"/>
      <c r="AM831" s="12"/>
      <c r="AN831" s="12"/>
      <c r="AO831" s="12"/>
      <c r="AP831" s="12"/>
      <c r="AQ831" s="12"/>
      <c r="AR831" s="12"/>
      <c r="AS831" s="12"/>
      <c r="AT831" s="12"/>
      <c r="AU831" s="12"/>
      <c r="AV831" s="12"/>
      <c r="AW831" s="12"/>
      <c r="AX831" s="12"/>
      <c r="AY831" s="12"/>
      <c r="AZ831" s="12"/>
      <c r="BA831" s="12"/>
      <c r="BB831" s="12"/>
      <c r="BC831" s="12"/>
      <c r="BD831" s="12"/>
      <c r="BE831" s="13"/>
      <c r="BF831" s="13"/>
      <c r="BG831" s="14"/>
      <c r="BH831" s="14"/>
      <c r="BI831" s="13"/>
      <c r="BJ831" s="13"/>
      <c r="BK831" s="14"/>
      <c r="BL831" s="14"/>
    </row>
    <row r="832" s="3" customFormat="1" ht="12.75" customHeight="1" hidden="1">
      <c r="P832" s="10"/>
      <c r="Q832" s="11"/>
      <c r="R832" s="12"/>
      <c r="S832" s="13"/>
      <c r="T832" s="13"/>
      <c r="U832" s="13"/>
      <c r="V832" s="13"/>
      <c r="W832" s="13"/>
      <c r="X832" s="13"/>
      <c r="Y832" s="13"/>
      <c r="Z832" s="12"/>
      <c r="AA832" s="12"/>
      <c r="AB832" s="12"/>
      <c r="AC832" s="12"/>
      <c r="AD832" s="12"/>
      <c r="AE832" s="12"/>
      <c r="AF832" s="12"/>
      <c r="AG832" s="12"/>
      <c r="AH832" s="12"/>
      <c r="AI832" s="12"/>
      <c r="AJ832" s="12"/>
      <c r="AK832" s="12"/>
      <c r="AL832" s="12"/>
      <c r="AM832" s="12"/>
      <c r="AN832" s="12"/>
      <c r="AO832" s="12"/>
      <c r="AP832" s="12"/>
      <c r="AQ832" s="12"/>
      <c r="AR832" s="12"/>
      <c r="AS832" s="12"/>
      <c r="AT832" s="12"/>
      <c r="AU832" s="12"/>
      <c r="AV832" s="12"/>
      <c r="AW832" s="12"/>
      <c r="AX832" s="12"/>
      <c r="AY832" s="12"/>
      <c r="AZ832" s="12"/>
      <c r="BA832" s="12"/>
      <c r="BB832" s="12"/>
      <c r="BC832" s="12"/>
      <c r="BD832" s="12"/>
      <c r="BE832" s="13"/>
      <c r="BF832" s="13"/>
      <c r="BG832" s="14"/>
      <c r="BH832" s="14"/>
      <c r="BI832" s="13"/>
      <c r="BJ832" s="13"/>
      <c r="BK832" s="14"/>
      <c r="BL832" s="14"/>
    </row>
    <row r="833" s="3" customFormat="1" ht="12.75" customHeight="1" hidden="1">
      <c r="P833" s="10"/>
      <c r="Q833" s="11"/>
      <c r="R833" s="12"/>
      <c r="S833" s="13"/>
      <c r="T833" s="13"/>
      <c r="U833" s="13"/>
      <c r="V833" s="13"/>
      <c r="W833" s="13"/>
      <c r="X833" s="13"/>
      <c r="Y833" s="13"/>
      <c r="Z833" s="12"/>
      <c r="AA833" s="12"/>
      <c r="AB833" s="12"/>
      <c r="AC833" s="12"/>
      <c r="AD833" s="12"/>
      <c r="AE833" s="12"/>
      <c r="AF833" s="12"/>
      <c r="AG833" s="12"/>
      <c r="AH833" s="12"/>
      <c r="AI833" s="12"/>
      <c r="AJ833" s="12"/>
      <c r="AK833" s="12"/>
      <c r="AL833" s="12"/>
      <c r="AM833" s="12"/>
      <c r="AN833" s="12"/>
      <c r="AO833" s="12"/>
      <c r="AP833" s="12"/>
      <c r="AQ833" s="12"/>
      <c r="AR833" s="12"/>
      <c r="AS833" s="12"/>
      <c r="AT833" s="12"/>
      <c r="AU833" s="12"/>
      <c r="AV833" s="12"/>
      <c r="AW833" s="12"/>
      <c r="AX833" s="12"/>
      <c r="AY833" s="12"/>
      <c r="AZ833" s="12"/>
      <c r="BA833" s="12"/>
      <c r="BB833" s="12"/>
      <c r="BC833" s="12"/>
      <c r="BD833" s="12"/>
      <c r="BE833" s="13"/>
      <c r="BF833" s="13"/>
      <c r="BG833" s="14"/>
      <c r="BH833" s="14"/>
      <c r="BI833" s="13"/>
      <c r="BJ833" s="13"/>
      <c r="BK833" s="14"/>
      <c r="BL833" s="14"/>
    </row>
    <row r="834" s="3" customFormat="1" ht="12.75" customHeight="1" hidden="1">
      <c r="P834" s="10"/>
      <c r="Q834" s="11"/>
      <c r="R834" s="12"/>
      <c r="S834" s="13"/>
      <c r="T834" s="13"/>
      <c r="U834" s="13"/>
      <c r="V834" s="13"/>
      <c r="W834" s="13"/>
      <c r="X834" s="13"/>
      <c r="Y834" s="13"/>
      <c r="Z834" s="12"/>
      <c r="AA834" s="12"/>
      <c r="AB834" s="12"/>
      <c r="AC834" s="12"/>
      <c r="AD834" s="12"/>
      <c r="AE834" s="12"/>
      <c r="AF834" s="12"/>
      <c r="AG834" s="12"/>
      <c r="AH834" s="12"/>
      <c r="AI834" s="12"/>
      <c r="AJ834" s="12"/>
      <c r="AK834" s="12"/>
      <c r="AL834" s="12"/>
      <c r="AM834" s="12"/>
      <c r="AN834" s="12"/>
      <c r="AO834" s="12"/>
      <c r="AP834" s="12"/>
      <c r="AQ834" s="12"/>
      <c r="AR834" s="12"/>
      <c r="AS834" s="12"/>
      <c r="AT834" s="12"/>
      <c r="AU834" s="12"/>
      <c r="AV834" s="12"/>
      <c r="AW834" s="12"/>
      <c r="AX834" s="12"/>
      <c r="AY834" s="12"/>
      <c r="AZ834" s="12"/>
      <c r="BA834" s="12"/>
      <c r="BB834" s="12"/>
      <c r="BC834" s="12"/>
      <c r="BD834" s="12"/>
      <c r="BE834" s="13"/>
      <c r="BF834" s="13"/>
      <c r="BG834" s="14"/>
      <c r="BH834" s="14"/>
      <c r="BI834" s="13"/>
      <c r="BJ834" s="13"/>
      <c r="BK834" s="14"/>
      <c r="BL834" s="14"/>
    </row>
    <row r="835" s="3" customFormat="1" ht="12.75" customHeight="1" hidden="1">
      <c r="P835" s="10"/>
      <c r="Q835" s="11"/>
      <c r="R835" s="12"/>
      <c r="S835" s="13"/>
      <c r="T835" s="13"/>
      <c r="U835" s="13"/>
      <c r="V835" s="13"/>
      <c r="W835" s="13"/>
      <c r="X835" s="13"/>
      <c r="Y835" s="13"/>
      <c r="Z835" s="12"/>
      <c r="AA835" s="12"/>
      <c r="AB835" s="12"/>
      <c r="AC835" s="12"/>
      <c r="AD835" s="12"/>
      <c r="AE835" s="12"/>
      <c r="AF835" s="12"/>
      <c r="AG835" s="12"/>
      <c r="AH835" s="12"/>
      <c r="AI835" s="12"/>
      <c r="AJ835" s="12"/>
      <c r="AK835" s="12"/>
      <c r="AL835" s="12"/>
      <c r="AM835" s="12"/>
      <c r="AN835" s="12"/>
      <c r="AO835" s="12"/>
      <c r="AP835" s="12"/>
      <c r="AQ835" s="12"/>
      <c r="AR835" s="12"/>
      <c r="AS835" s="12"/>
      <c r="AT835" s="12"/>
      <c r="AU835" s="12"/>
      <c r="AV835" s="12"/>
      <c r="AW835" s="12"/>
      <c r="AX835" s="12"/>
      <c r="AY835" s="12"/>
      <c r="AZ835" s="12"/>
      <c r="BA835" s="12"/>
      <c r="BB835" s="12"/>
      <c r="BC835" s="12"/>
      <c r="BD835" s="12"/>
      <c r="BE835" s="13"/>
      <c r="BF835" s="13"/>
      <c r="BG835" s="14"/>
      <c r="BH835" s="14"/>
      <c r="BI835" s="13"/>
      <c r="BJ835" s="13"/>
      <c r="BK835" s="14"/>
      <c r="BL835" s="14"/>
    </row>
    <row r="836" s="3" customFormat="1" ht="12.75" customHeight="1" hidden="1">
      <c r="P836" s="10"/>
      <c r="Q836" s="11"/>
      <c r="R836" s="12"/>
      <c r="S836" s="13"/>
      <c r="T836" s="13"/>
      <c r="U836" s="13"/>
      <c r="V836" s="13"/>
      <c r="W836" s="13"/>
      <c r="X836" s="13"/>
      <c r="Y836" s="13"/>
      <c r="Z836" s="12"/>
      <c r="AA836" s="12"/>
      <c r="AB836" s="12"/>
      <c r="AC836" s="12"/>
      <c r="AD836" s="12"/>
      <c r="AE836" s="12"/>
      <c r="AF836" s="12"/>
      <c r="AG836" s="12"/>
      <c r="AH836" s="12"/>
      <c r="AI836" s="12"/>
      <c r="AJ836" s="12"/>
      <c r="AK836" s="12"/>
      <c r="AL836" s="12"/>
      <c r="AM836" s="12"/>
      <c r="AN836" s="12"/>
      <c r="AO836" s="12"/>
      <c r="AP836" s="12"/>
      <c r="AQ836" s="12"/>
      <c r="AR836" s="12"/>
      <c r="AS836" s="12"/>
      <c r="AT836" s="12"/>
      <c r="AU836" s="12"/>
      <c r="AV836" s="12"/>
      <c r="AW836" s="12"/>
      <c r="AX836" s="12"/>
      <c r="AY836" s="12"/>
      <c r="AZ836" s="12"/>
      <c r="BA836" s="12"/>
      <c r="BB836" s="12"/>
      <c r="BC836" s="12"/>
      <c r="BD836" s="12"/>
      <c r="BE836" s="13"/>
      <c r="BF836" s="13"/>
      <c r="BG836" s="14"/>
      <c r="BH836" s="14"/>
      <c r="BI836" s="13"/>
      <c r="BJ836" s="13"/>
      <c r="BK836" s="14"/>
      <c r="BL836" s="14"/>
    </row>
    <row r="837" s="3" customFormat="1" ht="12.75" customHeight="1" hidden="1">
      <c r="P837" s="10"/>
      <c r="Q837" s="11"/>
      <c r="R837" s="12"/>
      <c r="S837" s="13"/>
      <c r="T837" s="13"/>
      <c r="U837" s="13"/>
      <c r="V837" s="13"/>
      <c r="W837" s="13"/>
      <c r="X837" s="13"/>
      <c r="Y837" s="13"/>
      <c r="Z837" s="12"/>
      <c r="AA837" s="12"/>
      <c r="AB837" s="12"/>
      <c r="AC837" s="12"/>
      <c r="AD837" s="12"/>
      <c r="AE837" s="12"/>
      <c r="AF837" s="12"/>
      <c r="AG837" s="12"/>
      <c r="AH837" s="12"/>
      <c r="AI837" s="12"/>
      <c r="AJ837" s="12"/>
      <c r="AK837" s="12"/>
      <c r="AL837" s="12"/>
      <c r="AM837" s="12"/>
      <c r="AN837" s="12"/>
      <c r="AO837" s="12"/>
      <c r="AP837" s="12"/>
      <c r="AQ837" s="12"/>
      <c r="AR837" s="12"/>
      <c r="AS837" s="12"/>
      <c r="AT837" s="12"/>
      <c r="AU837" s="12"/>
      <c r="AV837" s="12"/>
      <c r="AW837" s="12"/>
      <c r="AX837" s="12"/>
      <c r="AY837" s="12"/>
      <c r="AZ837" s="12"/>
      <c r="BA837" s="12"/>
      <c r="BB837" s="12"/>
      <c r="BC837" s="12"/>
      <c r="BD837" s="12"/>
      <c r="BE837" s="13"/>
      <c r="BF837" s="13"/>
      <c r="BG837" s="14"/>
      <c r="BH837" s="14"/>
      <c r="BI837" s="13"/>
      <c r="BJ837" s="13"/>
      <c r="BK837" s="14"/>
      <c r="BL837" s="14"/>
    </row>
    <row r="838" s="3" customFormat="1" ht="12.75" customHeight="1" hidden="1">
      <c r="P838" s="10"/>
      <c r="Q838" s="11"/>
      <c r="R838" s="12"/>
      <c r="S838" s="13"/>
      <c r="T838" s="13"/>
      <c r="U838" s="13"/>
      <c r="V838" s="13"/>
      <c r="W838" s="13"/>
      <c r="X838" s="13"/>
      <c r="Y838" s="13"/>
      <c r="Z838" s="12"/>
      <c r="AA838" s="12"/>
      <c r="AB838" s="12"/>
      <c r="AC838" s="12"/>
      <c r="AD838" s="12"/>
      <c r="AE838" s="12"/>
      <c r="AF838" s="12"/>
      <c r="AG838" s="12"/>
      <c r="AH838" s="12"/>
      <c r="AI838" s="12"/>
      <c r="AJ838" s="12"/>
      <c r="AK838" s="12"/>
      <c r="AL838" s="12"/>
      <c r="AM838" s="12"/>
      <c r="AN838" s="12"/>
      <c r="AO838" s="12"/>
      <c r="AP838" s="12"/>
      <c r="AQ838" s="12"/>
      <c r="AR838" s="12"/>
      <c r="AS838" s="12"/>
      <c r="AT838" s="12"/>
      <c r="AU838" s="12"/>
      <c r="AV838" s="12"/>
      <c r="AW838" s="12"/>
      <c r="AX838" s="12"/>
      <c r="AY838" s="12"/>
      <c r="AZ838" s="12"/>
      <c r="BA838" s="12"/>
      <c r="BB838" s="12"/>
      <c r="BC838" s="12"/>
      <c r="BD838" s="12"/>
      <c r="BE838" s="13"/>
      <c r="BF838" s="13"/>
      <c r="BG838" s="14"/>
      <c r="BH838" s="14"/>
      <c r="BI838" s="13"/>
      <c r="BJ838" s="13"/>
      <c r="BK838" s="14"/>
      <c r="BL838" s="14"/>
    </row>
    <row r="839" s="3" customFormat="1" ht="12.75" customHeight="1" hidden="1">
      <c r="P839" s="10"/>
      <c r="Q839" s="11"/>
      <c r="R839" s="12"/>
      <c r="S839" s="13"/>
      <c r="T839" s="13"/>
      <c r="U839" s="13"/>
      <c r="V839" s="13"/>
      <c r="W839" s="13"/>
      <c r="X839" s="13"/>
      <c r="Y839" s="13"/>
      <c r="Z839" s="12"/>
      <c r="AA839" s="12"/>
      <c r="AB839" s="12"/>
      <c r="AC839" s="12"/>
      <c r="AD839" s="12"/>
      <c r="AE839" s="12"/>
      <c r="AF839" s="12"/>
      <c r="AG839" s="12"/>
      <c r="AH839" s="12"/>
      <c r="AI839" s="12"/>
      <c r="AJ839" s="12"/>
      <c r="AK839" s="12"/>
      <c r="AL839" s="12"/>
      <c r="AM839" s="12"/>
      <c r="AN839" s="12"/>
      <c r="AO839" s="12"/>
      <c r="AP839" s="12"/>
      <c r="AQ839" s="12"/>
      <c r="AR839" s="12"/>
      <c r="AS839" s="12"/>
      <c r="AT839" s="12"/>
      <c r="AU839" s="12"/>
      <c r="AV839" s="12"/>
      <c r="AW839" s="12"/>
      <c r="AX839" s="12"/>
      <c r="AY839" s="12"/>
      <c r="AZ839" s="12"/>
      <c r="BA839" s="12"/>
      <c r="BB839" s="12"/>
      <c r="BC839" s="12"/>
      <c r="BD839" s="12"/>
      <c r="BE839" s="13"/>
      <c r="BF839" s="13"/>
      <c r="BG839" s="14"/>
      <c r="BH839" s="14"/>
      <c r="BI839" s="13"/>
      <c r="BJ839" s="13"/>
      <c r="BK839" s="14"/>
      <c r="BL839" s="14"/>
    </row>
    <row r="840" s="3" customFormat="1" ht="12.75" customHeight="1" hidden="1">
      <c r="P840" s="10"/>
      <c r="Q840" s="11"/>
      <c r="R840" s="12"/>
      <c r="S840" s="13"/>
      <c r="T840" s="13"/>
      <c r="U840" s="13"/>
      <c r="V840" s="13"/>
      <c r="W840" s="13"/>
      <c r="X840" s="13"/>
      <c r="Y840" s="13"/>
      <c r="Z840" s="12"/>
      <c r="AA840" s="12"/>
      <c r="AB840" s="12"/>
      <c r="AC840" s="12"/>
      <c r="AD840" s="12"/>
      <c r="AE840" s="12"/>
      <c r="AF840" s="12"/>
      <c r="AG840" s="12"/>
      <c r="AH840" s="12"/>
      <c r="AI840" s="12"/>
      <c r="AJ840" s="12"/>
      <c r="AK840" s="12"/>
      <c r="AL840" s="12"/>
      <c r="AM840" s="12"/>
      <c r="AN840" s="12"/>
      <c r="AO840" s="12"/>
      <c r="AP840" s="12"/>
      <c r="AQ840" s="12"/>
      <c r="AR840" s="12"/>
      <c r="AS840" s="12"/>
      <c r="AT840" s="12"/>
      <c r="AU840" s="12"/>
      <c r="AV840" s="12"/>
      <c r="AW840" s="12"/>
      <c r="AX840" s="12"/>
      <c r="AY840" s="12"/>
      <c r="AZ840" s="12"/>
      <c r="BA840" s="12"/>
      <c r="BB840" s="12"/>
      <c r="BC840" s="12"/>
      <c r="BD840" s="12"/>
      <c r="BE840" s="13"/>
      <c r="BF840" s="13"/>
      <c r="BG840" s="14"/>
      <c r="BH840" s="14"/>
      <c r="BI840" s="13"/>
      <c r="BJ840" s="13"/>
      <c r="BK840" s="14"/>
      <c r="BL840" s="14"/>
    </row>
    <row r="841" s="3" customFormat="1" ht="12.75" customHeight="1" hidden="1">
      <c r="P841" s="10"/>
      <c r="Q841" s="11"/>
      <c r="R841" s="12"/>
      <c r="S841" s="13"/>
      <c r="T841" s="13"/>
      <c r="U841" s="13"/>
      <c r="V841" s="13"/>
      <c r="W841" s="13"/>
      <c r="X841" s="13"/>
      <c r="Y841" s="13"/>
      <c r="Z841" s="12"/>
      <c r="AA841" s="12"/>
      <c r="AB841" s="12"/>
      <c r="AC841" s="12"/>
      <c r="AD841" s="12"/>
      <c r="AE841" s="12"/>
      <c r="AF841" s="12"/>
      <c r="AG841" s="12"/>
      <c r="AH841" s="12"/>
      <c r="AI841" s="12"/>
      <c r="AJ841" s="12"/>
      <c r="AK841" s="12"/>
      <c r="AL841" s="12"/>
      <c r="AM841" s="12"/>
      <c r="AN841" s="12"/>
      <c r="AO841" s="12"/>
      <c r="AP841" s="12"/>
      <c r="AQ841" s="12"/>
      <c r="AR841" s="12"/>
      <c r="AS841" s="12"/>
      <c r="AT841" s="12"/>
      <c r="AU841" s="12"/>
      <c r="AV841" s="12"/>
      <c r="AW841" s="12"/>
      <c r="AX841" s="12"/>
      <c r="AY841" s="12"/>
      <c r="AZ841" s="12"/>
      <c r="BA841" s="12"/>
      <c r="BB841" s="12"/>
      <c r="BC841" s="12"/>
      <c r="BD841" s="12"/>
      <c r="BE841" s="13"/>
      <c r="BF841" s="13"/>
      <c r="BG841" s="14"/>
      <c r="BH841" s="14"/>
      <c r="BI841" s="13"/>
      <c r="BJ841" s="13"/>
      <c r="BK841" s="14"/>
      <c r="BL841" s="14"/>
    </row>
    <row r="842" s="3" customFormat="1" ht="12.75" customHeight="1" hidden="1">
      <c r="P842" s="10"/>
      <c r="Q842" s="11"/>
      <c r="R842" s="12"/>
      <c r="S842" s="13"/>
      <c r="T842" s="13"/>
      <c r="U842" s="13"/>
      <c r="V842" s="13"/>
      <c r="W842" s="13"/>
      <c r="X842" s="13"/>
      <c r="Y842" s="13"/>
      <c r="Z842" s="12"/>
      <c r="AA842" s="12"/>
      <c r="AB842" s="12"/>
      <c r="AC842" s="12"/>
      <c r="AD842" s="12"/>
      <c r="AE842" s="12"/>
      <c r="AF842" s="12"/>
      <c r="AG842" s="12"/>
      <c r="AH842" s="12"/>
      <c r="AI842" s="12"/>
      <c r="AJ842" s="12"/>
      <c r="AK842" s="12"/>
      <c r="AL842" s="12"/>
      <c r="AM842" s="12"/>
      <c r="AN842" s="12"/>
      <c r="AO842" s="12"/>
      <c r="AP842" s="12"/>
      <c r="AQ842" s="12"/>
      <c r="AR842" s="12"/>
      <c r="AS842" s="12"/>
      <c r="AT842" s="12"/>
      <c r="AU842" s="12"/>
      <c r="AV842" s="12"/>
      <c r="AW842" s="12"/>
      <c r="AX842" s="12"/>
      <c r="AY842" s="12"/>
      <c r="AZ842" s="12"/>
      <c r="BA842" s="12"/>
      <c r="BB842" s="12"/>
      <c r="BC842" s="12"/>
      <c r="BD842" s="12"/>
      <c r="BE842" s="13"/>
      <c r="BF842" s="13"/>
      <c r="BG842" s="14"/>
      <c r="BH842" s="14"/>
      <c r="BI842" s="13"/>
      <c r="BJ842" s="13"/>
      <c r="BK842" s="14"/>
      <c r="BL842" s="14"/>
    </row>
    <row r="843" s="3" customFormat="1" ht="12.75" customHeight="1" hidden="1">
      <c r="P843" s="10"/>
      <c r="Q843" s="11"/>
      <c r="R843" s="12"/>
      <c r="S843" s="13"/>
      <c r="T843" s="13"/>
      <c r="U843" s="13"/>
      <c r="V843" s="13"/>
      <c r="W843" s="13"/>
      <c r="X843" s="13"/>
      <c r="Y843" s="13"/>
      <c r="Z843" s="12"/>
      <c r="AA843" s="12"/>
      <c r="AB843" s="12"/>
      <c r="AC843" s="12"/>
      <c r="AD843" s="12"/>
      <c r="AE843" s="12"/>
      <c r="AF843" s="12"/>
      <c r="AG843" s="12"/>
      <c r="AH843" s="12"/>
      <c r="AI843" s="12"/>
      <c r="AJ843" s="12"/>
      <c r="AK843" s="12"/>
      <c r="AL843" s="12"/>
      <c r="AM843" s="12"/>
      <c r="AN843" s="12"/>
      <c r="AO843" s="12"/>
      <c r="AP843" s="12"/>
      <c r="AQ843" s="12"/>
      <c r="AR843" s="12"/>
      <c r="AS843" s="12"/>
      <c r="AT843" s="12"/>
      <c r="AU843" s="12"/>
      <c r="AV843" s="12"/>
      <c r="AW843" s="12"/>
      <c r="AX843" s="12"/>
      <c r="AY843" s="12"/>
      <c r="AZ843" s="12"/>
      <c r="BA843" s="12"/>
      <c r="BB843" s="12"/>
      <c r="BC843" s="12"/>
      <c r="BD843" s="12"/>
      <c r="BE843" s="13"/>
      <c r="BF843" s="13"/>
      <c r="BG843" s="14"/>
      <c r="BH843" s="14"/>
      <c r="BI843" s="13"/>
      <c r="BJ843" s="13"/>
      <c r="BK843" s="14"/>
      <c r="BL843" s="14"/>
    </row>
    <row r="844" s="3" customFormat="1" ht="12.75" customHeight="1" hidden="1">
      <c r="P844" s="10"/>
      <c r="Q844" s="11"/>
      <c r="R844" s="12"/>
      <c r="S844" s="13"/>
      <c r="T844" s="13"/>
      <c r="U844" s="13"/>
      <c r="V844" s="13"/>
      <c r="W844" s="13"/>
      <c r="X844" s="13"/>
      <c r="Y844" s="13"/>
      <c r="Z844" s="12"/>
      <c r="AA844" s="12"/>
      <c r="AB844" s="12"/>
      <c r="AC844" s="12"/>
      <c r="AD844" s="12"/>
      <c r="AE844" s="12"/>
      <c r="AF844" s="12"/>
      <c r="AG844" s="12"/>
      <c r="AH844" s="12"/>
      <c r="AI844" s="12"/>
      <c r="AJ844" s="12"/>
      <c r="AK844" s="12"/>
      <c r="AL844" s="12"/>
      <c r="AM844" s="12"/>
      <c r="AN844" s="12"/>
      <c r="AO844" s="12"/>
      <c r="AP844" s="12"/>
      <c r="AQ844" s="12"/>
      <c r="AR844" s="12"/>
      <c r="AS844" s="12"/>
      <c r="AT844" s="12"/>
      <c r="AU844" s="12"/>
      <c r="AV844" s="12"/>
      <c r="AW844" s="12"/>
      <c r="AX844" s="12"/>
      <c r="AY844" s="12"/>
      <c r="AZ844" s="12"/>
      <c r="BA844" s="12"/>
      <c r="BB844" s="12"/>
      <c r="BC844" s="12"/>
      <c r="BD844" s="12"/>
      <c r="BE844" s="13"/>
      <c r="BF844" s="13"/>
      <c r="BG844" s="14"/>
      <c r="BH844" s="14"/>
      <c r="BI844" s="13"/>
      <c r="BJ844" s="13"/>
      <c r="BK844" s="14"/>
      <c r="BL844" s="14"/>
    </row>
    <row r="845" s="3" customFormat="1" ht="12.75" customHeight="1" hidden="1">
      <c r="P845" s="10"/>
      <c r="Q845" s="11"/>
      <c r="R845" s="12"/>
      <c r="S845" s="13"/>
      <c r="T845" s="13"/>
      <c r="U845" s="13"/>
      <c r="V845" s="13"/>
      <c r="W845" s="13"/>
      <c r="X845" s="13"/>
      <c r="Y845" s="13"/>
      <c r="Z845" s="12"/>
      <c r="AA845" s="12"/>
      <c r="AB845" s="12"/>
      <c r="AC845" s="12"/>
      <c r="AD845" s="12"/>
      <c r="AE845" s="12"/>
      <c r="AF845" s="12"/>
      <c r="AG845" s="12"/>
      <c r="AH845" s="12"/>
      <c r="AI845" s="12"/>
      <c r="AJ845" s="12"/>
      <c r="AK845" s="12"/>
      <c r="AL845" s="12"/>
      <c r="AM845" s="12"/>
      <c r="AN845" s="12"/>
      <c r="AO845" s="12"/>
      <c r="AP845" s="12"/>
      <c r="AQ845" s="12"/>
      <c r="AR845" s="12"/>
      <c r="AS845" s="12"/>
      <c r="AT845" s="12"/>
      <c r="AU845" s="12"/>
      <c r="AV845" s="12"/>
      <c r="AW845" s="12"/>
      <c r="AX845" s="12"/>
      <c r="AY845" s="12"/>
      <c r="AZ845" s="12"/>
      <c r="BA845" s="12"/>
      <c r="BB845" s="12"/>
      <c r="BC845" s="12"/>
      <c r="BD845" s="12"/>
      <c r="BE845" s="13"/>
      <c r="BF845" s="13"/>
      <c r="BG845" s="14"/>
      <c r="BH845" s="14"/>
      <c r="BI845" s="13"/>
      <c r="BJ845" s="13"/>
      <c r="BK845" s="14"/>
      <c r="BL845" s="14"/>
    </row>
    <row r="846" s="3" customFormat="1" ht="12.75" customHeight="1" hidden="1">
      <c r="P846" s="10"/>
      <c r="Q846" s="11"/>
      <c r="R846" s="12"/>
      <c r="S846" s="13"/>
      <c r="T846" s="13"/>
      <c r="U846" s="13"/>
      <c r="V846" s="13"/>
      <c r="W846" s="13"/>
      <c r="X846" s="13"/>
      <c r="Y846" s="13"/>
      <c r="Z846" s="12"/>
      <c r="AA846" s="12"/>
      <c r="AB846" s="12"/>
      <c r="AC846" s="12"/>
      <c r="AD846" s="12"/>
      <c r="AE846" s="12"/>
      <c r="AF846" s="12"/>
      <c r="AG846" s="12"/>
      <c r="AH846" s="12"/>
      <c r="AI846" s="12"/>
      <c r="AJ846" s="12"/>
      <c r="AK846" s="12"/>
      <c r="AL846" s="12"/>
      <c r="AM846" s="12"/>
      <c r="AN846" s="12"/>
      <c r="AO846" s="12"/>
      <c r="AP846" s="12"/>
      <c r="AQ846" s="12"/>
      <c r="AR846" s="12"/>
      <c r="AS846" s="12"/>
      <c r="AT846" s="12"/>
      <c r="AU846" s="12"/>
      <c r="AV846" s="12"/>
      <c r="AW846" s="12"/>
      <c r="AX846" s="12"/>
      <c r="AY846" s="12"/>
      <c r="AZ846" s="12"/>
      <c r="BA846" s="12"/>
      <c r="BB846" s="12"/>
      <c r="BC846" s="12"/>
      <c r="BD846" s="12"/>
      <c r="BE846" s="13"/>
      <c r="BF846" s="13"/>
      <c r="BG846" s="14"/>
      <c r="BH846" s="14"/>
      <c r="BI846" s="13"/>
      <c r="BJ846" s="13"/>
      <c r="BK846" s="14"/>
      <c r="BL846" s="14"/>
    </row>
    <row r="847" s="3" customFormat="1" ht="12.75" customHeight="1" hidden="1">
      <c r="P847" s="10"/>
      <c r="Q847" s="11"/>
      <c r="R847" s="12"/>
      <c r="S847" s="13"/>
      <c r="T847" s="13"/>
      <c r="U847" s="13"/>
      <c r="V847" s="13"/>
      <c r="W847" s="13"/>
      <c r="X847" s="13"/>
      <c r="Y847" s="13"/>
      <c r="Z847" s="12"/>
      <c r="AA847" s="12"/>
      <c r="AB847" s="12"/>
      <c r="AC847" s="12"/>
      <c r="AD847" s="12"/>
      <c r="AE847" s="12"/>
      <c r="AF847" s="12"/>
      <c r="AG847" s="12"/>
      <c r="AH847" s="12"/>
      <c r="AI847" s="12"/>
      <c r="AJ847" s="12"/>
      <c r="AK847" s="12"/>
      <c r="AL847" s="12"/>
      <c r="AM847" s="12"/>
      <c r="AN847" s="12"/>
      <c r="AO847" s="12"/>
      <c r="AP847" s="12"/>
      <c r="AQ847" s="12"/>
      <c r="AR847" s="12"/>
      <c r="AS847" s="12"/>
      <c r="AT847" s="12"/>
      <c r="AU847" s="12"/>
      <c r="AV847" s="12"/>
      <c r="AW847" s="12"/>
      <c r="AX847" s="12"/>
      <c r="AY847" s="12"/>
      <c r="AZ847" s="12"/>
      <c r="BA847" s="12"/>
      <c r="BB847" s="12"/>
      <c r="BC847" s="12"/>
      <c r="BD847" s="12"/>
      <c r="BE847" s="13"/>
      <c r="BF847" s="13"/>
      <c r="BG847" s="14"/>
      <c r="BH847" s="14"/>
      <c r="BI847" s="13"/>
      <c r="BJ847" s="13"/>
      <c r="BK847" s="14"/>
      <c r="BL847" s="14"/>
    </row>
    <row r="848" s="3" customFormat="1" ht="12.75" customHeight="1" hidden="1">
      <c r="P848" s="10"/>
      <c r="Q848" s="11"/>
      <c r="R848" s="12"/>
      <c r="S848" s="13"/>
      <c r="T848" s="13"/>
      <c r="U848" s="13"/>
      <c r="V848" s="13"/>
      <c r="W848" s="13"/>
      <c r="X848" s="13"/>
      <c r="Y848" s="13"/>
      <c r="Z848" s="12"/>
      <c r="AA848" s="12"/>
      <c r="AB848" s="12"/>
      <c r="AC848" s="12"/>
      <c r="AD848" s="12"/>
      <c r="AE848" s="12"/>
      <c r="AF848" s="12"/>
      <c r="AG848" s="12"/>
      <c r="AH848" s="12"/>
      <c r="AI848" s="12"/>
      <c r="AJ848" s="12"/>
      <c r="AK848" s="12"/>
      <c r="AL848" s="12"/>
      <c r="AM848" s="12"/>
      <c r="AN848" s="12"/>
      <c r="AO848" s="12"/>
      <c r="AP848" s="12"/>
      <c r="AQ848" s="12"/>
      <c r="AR848" s="12"/>
      <c r="AS848" s="12"/>
      <c r="AT848" s="12"/>
      <c r="AU848" s="12"/>
      <c r="AV848" s="12"/>
      <c r="AW848" s="12"/>
      <c r="AX848" s="12"/>
      <c r="AY848" s="12"/>
      <c r="AZ848" s="12"/>
      <c r="BA848" s="12"/>
      <c r="BB848" s="12"/>
      <c r="BC848" s="12"/>
      <c r="BD848" s="12"/>
      <c r="BE848" s="13"/>
      <c r="BF848" s="13"/>
      <c r="BG848" s="14"/>
      <c r="BH848" s="14"/>
      <c r="BI848" s="13"/>
      <c r="BJ848" s="13"/>
      <c r="BK848" s="14"/>
      <c r="BL848" s="14"/>
    </row>
    <row r="849" s="3" customFormat="1" ht="12.75" customHeight="1" hidden="1">
      <c r="P849" s="10"/>
      <c r="Q849" s="11"/>
      <c r="R849" s="12"/>
      <c r="S849" s="13"/>
      <c r="T849" s="13"/>
      <c r="U849" s="13"/>
      <c r="V849" s="13"/>
      <c r="W849" s="13"/>
      <c r="X849" s="13"/>
      <c r="Y849" s="13"/>
      <c r="Z849" s="12"/>
      <c r="AA849" s="12"/>
      <c r="AB849" s="12"/>
      <c r="AC849" s="12"/>
      <c r="AD849" s="12"/>
      <c r="AE849" s="12"/>
      <c r="AF849" s="12"/>
      <c r="AG849" s="12"/>
      <c r="AH849" s="12"/>
      <c r="AI849" s="12"/>
      <c r="AJ849" s="12"/>
      <c r="AK849" s="12"/>
      <c r="AL849" s="12"/>
      <c r="AM849" s="12"/>
      <c r="AN849" s="12"/>
      <c r="AO849" s="12"/>
      <c r="AP849" s="12"/>
      <c r="AQ849" s="12"/>
      <c r="AR849" s="12"/>
      <c r="AS849" s="12"/>
      <c r="AT849" s="12"/>
      <c r="AU849" s="12"/>
      <c r="AV849" s="12"/>
      <c r="AW849" s="12"/>
      <c r="AX849" s="12"/>
      <c r="AY849" s="12"/>
      <c r="AZ849" s="12"/>
      <c r="BA849" s="12"/>
      <c r="BB849" s="12"/>
      <c r="BC849" s="12"/>
      <c r="BD849" s="12"/>
      <c r="BE849" s="13"/>
      <c r="BF849" s="13"/>
      <c r="BG849" s="14"/>
      <c r="BH849" s="14"/>
      <c r="BI849" s="13"/>
      <c r="BJ849" s="13"/>
      <c r="BK849" s="14"/>
      <c r="BL849" s="14"/>
    </row>
    <row r="850" s="3" customFormat="1" ht="12.75" customHeight="1" hidden="1">
      <c r="P850" s="10"/>
      <c r="Q850" s="11"/>
      <c r="R850" s="12"/>
      <c r="S850" s="13"/>
      <c r="T850" s="13"/>
      <c r="U850" s="13"/>
      <c r="V850" s="13"/>
      <c r="W850" s="13"/>
      <c r="X850" s="13"/>
      <c r="Y850" s="13"/>
      <c r="Z850" s="12"/>
      <c r="AA850" s="12"/>
      <c r="AB850" s="12"/>
      <c r="AC850" s="12"/>
      <c r="AD850" s="12"/>
      <c r="AE850" s="12"/>
      <c r="AF850" s="12"/>
      <c r="AG850" s="12"/>
      <c r="AH850" s="12"/>
      <c r="AI850" s="12"/>
      <c r="AJ850" s="12"/>
      <c r="AK850" s="12"/>
      <c r="AL850" s="12"/>
      <c r="AM850" s="12"/>
      <c r="AN850" s="12"/>
      <c r="AO850" s="12"/>
      <c r="AP850" s="12"/>
      <c r="AQ850" s="12"/>
      <c r="AR850" s="12"/>
      <c r="AS850" s="12"/>
      <c r="AT850" s="12"/>
      <c r="AU850" s="12"/>
      <c r="AV850" s="12"/>
      <c r="AW850" s="12"/>
      <c r="AX850" s="12"/>
      <c r="AY850" s="12"/>
      <c r="AZ850" s="12"/>
      <c r="BA850" s="12"/>
      <c r="BB850" s="12"/>
      <c r="BC850" s="12"/>
      <c r="BD850" s="12"/>
      <c r="BE850" s="13"/>
      <c r="BF850" s="13"/>
      <c r="BG850" s="14"/>
      <c r="BH850" s="14"/>
      <c r="BI850" s="13"/>
      <c r="BJ850" s="13"/>
      <c r="BK850" s="14"/>
      <c r="BL850" s="14"/>
    </row>
    <row r="851" s="3" customFormat="1" ht="12.75" customHeight="1" hidden="1">
      <c r="P851" s="10"/>
      <c r="Q851" s="11"/>
      <c r="R851" s="12"/>
      <c r="S851" s="13"/>
      <c r="T851" s="13"/>
      <c r="U851" s="13"/>
      <c r="V851" s="13"/>
      <c r="W851" s="13"/>
      <c r="X851" s="13"/>
      <c r="Y851" s="13"/>
      <c r="Z851" s="12"/>
      <c r="AA851" s="12"/>
      <c r="AB851" s="12"/>
      <c r="AC851" s="12"/>
      <c r="AD851" s="12"/>
      <c r="AE851" s="12"/>
      <c r="AF851" s="12"/>
      <c r="AG851" s="12"/>
      <c r="AH851" s="12"/>
      <c r="AI851" s="12"/>
      <c r="AJ851" s="12"/>
      <c r="AK851" s="12"/>
      <c r="AL851" s="12"/>
      <c r="AM851" s="12"/>
      <c r="AN851" s="12"/>
      <c r="AO851" s="12"/>
      <c r="AP851" s="12"/>
      <c r="AQ851" s="12"/>
      <c r="AR851" s="12"/>
      <c r="AS851" s="12"/>
      <c r="AT851" s="12"/>
      <c r="AU851" s="12"/>
      <c r="AV851" s="12"/>
      <c r="AW851" s="12"/>
      <c r="AX851" s="12"/>
      <c r="AY851" s="12"/>
      <c r="AZ851" s="12"/>
      <c r="BA851" s="12"/>
      <c r="BB851" s="12"/>
      <c r="BC851" s="12"/>
      <c r="BD851" s="12"/>
      <c r="BE851" s="13"/>
      <c r="BF851" s="13"/>
      <c r="BG851" s="14"/>
      <c r="BH851" s="14"/>
      <c r="BI851" s="13"/>
      <c r="BJ851" s="13"/>
      <c r="BK851" s="14"/>
      <c r="BL851" s="14"/>
    </row>
    <row r="852" s="3" customFormat="1" ht="12.75" customHeight="1" hidden="1">
      <c r="P852" s="10"/>
      <c r="Q852" s="11"/>
      <c r="R852" s="12"/>
      <c r="S852" s="13"/>
      <c r="T852" s="13"/>
      <c r="U852" s="13"/>
      <c r="V852" s="13"/>
      <c r="W852" s="13"/>
      <c r="X852" s="13"/>
      <c r="Y852" s="13"/>
      <c r="Z852" s="12"/>
      <c r="AA852" s="12"/>
      <c r="AB852" s="12"/>
      <c r="AC852" s="12"/>
      <c r="AD852" s="12"/>
      <c r="AE852" s="12"/>
      <c r="AF852" s="12"/>
      <c r="AG852" s="12"/>
      <c r="AH852" s="12"/>
      <c r="AI852" s="12"/>
      <c r="AJ852" s="12"/>
      <c r="AK852" s="12"/>
      <c r="AL852" s="12"/>
      <c r="AM852" s="12"/>
      <c r="AN852" s="12"/>
      <c r="AO852" s="12"/>
      <c r="AP852" s="12"/>
      <c r="AQ852" s="12"/>
      <c r="AR852" s="12"/>
      <c r="AS852" s="12"/>
      <c r="AT852" s="12"/>
      <c r="AU852" s="12"/>
      <c r="AV852" s="12"/>
      <c r="AW852" s="12"/>
      <c r="AX852" s="12"/>
      <c r="AY852" s="12"/>
      <c r="AZ852" s="12"/>
      <c r="BA852" s="12"/>
      <c r="BB852" s="12"/>
      <c r="BC852" s="12"/>
      <c r="BD852" s="12"/>
      <c r="BE852" s="13"/>
      <c r="BF852" s="13"/>
      <c r="BG852" s="14"/>
      <c r="BH852" s="14"/>
      <c r="BI852" s="13"/>
      <c r="BJ852" s="13"/>
      <c r="BK852" s="14"/>
      <c r="BL852" s="14"/>
    </row>
    <row r="853" s="3" customFormat="1" ht="12.75" customHeight="1" hidden="1">
      <c r="P853" s="10"/>
      <c r="Q853" s="11"/>
      <c r="R853" s="12"/>
      <c r="S853" s="13"/>
      <c r="T853" s="13"/>
      <c r="U853" s="13"/>
      <c r="V853" s="13"/>
      <c r="W853" s="13"/>
      <c r="X853" s="13"/>
      <c r="Y853" s="13"/>
      <c r="Z853" s="12"/>
      <c r="AA853" s="12"/>
      <c r="AB853" s="12"/>
      <c r="AC853" s="12"/>
      <c r="AD853" s="12"/>
      <c r="AE853" s="12"/>
      <c r="AF853" s="12"/>
      <c r="AG853" s="12"/>
      <c r="AH853" s="12"/>
      <c r="AI853" s="12"/>
      <c r="AJ853" s="12"/>
      <c r="AK853" s="12"/>
      <c r="AL853" s="12"/>
      <c r="AM853" s="12"/>
      <c r="AN853" s="12"/>
      <c r="AO853" s="12"/>
      <c r="AP853" s="12"/>
      <c r="AQ853" s="12"/>
      <c r="AR853" s="12"/>
      <c r="AS853" s="12"/>
      <c r="AT853" s="12"/>
      <c r="AU853" s="12"/>
      <c r="AV853" s="12"/>
      <c r="AW853" s="12"/>
      <c r="AX853" s="12"/>
      <c r="AY853" s="12"/>
      <c r="AZ853" s="12"/>
      <c r="BA853" s="12"/>
      <c r="BB853" s="12"/>
      <c r="BC853" s="12"/>
      <c r="BD853" s="12"/>
      <c r="BE853" s="13"/>
      <c r="BF853" s="13"/>
      <c r="BG853" s="14"/>
      <c r="BH853" s="14"/>
      <c r="BI853" s="13"/>
      <c r="BJ853" s="13"/>
      <c r="BK853" s="14"/>
      <c r="BL853" s="14"/>
    </row>
    <row r="854" s="3" customFormat="1" ht="12.75" customHeight="1" hidden="1">
      <c r="P854" s="10"/>
      <c r="Q854" s="11"/>
      <c r="R854" s="12"/>
      <c r="S854" s="13"/>
      <c r="T854" s="13"/>
      <c r="U854" s="13"/>
      <c r="V854" s="13"/>
      <c r="W854" s="13"/>
      <c r="X854" s="13"/>
      <c r="Y854" s="13"/>
      <c r="Z854" s="12"/>
      <c r="AA854" s="12"/>
      <c r="AB854" s="12"/>
      <c r="AC854" s="12"/>
      <c r="AD854" s="12"/>
      <c r="AE854" s="12"/>
      <c r="AF854" s="12"/>
      <c r="AG854" s="12"/>
      <c r="AH854" s="12"/>
      <c r="AI854" s="12"/>
      <c r="AJ854" s="12"/>
      <c r="AK854" s="12"/>
      <c r="AL854" s="12"/>
      <c r="AM854" s="12"/>
      <c r="AN854" s="12"/>
      <c r="AO854" s="12"/>
      <c r="AP854" s="12"/>
      <c r="AQ854" s="12"/>
      <c r="AR854" s="12"/>
      <c r="AS854" s="12"/>
      <c r="AT854" s="12"/>
      <c r="AU854" s="12"/>
      <c r="AV854" s="12"/>
      <c r="AW854" s="12"/>
      <c r="AX854" s="12"/>
      <c r="AY854" s="12"/>
      <c r="AZ854" s="12"/>
      <c r="BA854" s="12"/>
      <c r="BB854" s="12"/>
      <c r="BC854" s="12"/>
      <c r="BD854" s="12"/>
      <c r="BE854" s="13"/>
      <c r="BF854" s="13"/>
      <c r="BG854" s="14"/>
      <c r="BH854" s="14"/>
      <c r="BI854" s="13"/>
      <c r="BJ854" s="13"/>
      <c r="BK854" s="14"/>
      <c r="BL854" s="14"/>
    </row>
    <row r="855" s="3" customFormat="1" ht="12.75" customHeight="1" hidden="1">
      <c r="P855" s="10"/>
      <c r="Q855" s="11"/>
      <c r="R855" s="12"/>
      <c r="S855" s="13"/>
      <c r="T855" s="13"/>
      <c r="U855" s="13"/>
      <c r="V855" s="13"/>
      <c r="W855" s="13"/>
      <c r="X855" s="13"/>
      <c r="Y855" s="13"/>
      <c r="Z855" s="12"/>
      <c r="AA855" s="12"/>
      <c r="AB855" s="12"/>
      <c r="AC855" s="12"/>
      <c r="AD855" s="12"/>
      <c r="AE855" s="12"/>
      <c r="AF855" s="12"/>
      <c r="AG855" s="12"/>
      <c r="AH855" s="12"/>
      <c r="AI855" s="12"/>
      <c r="AJ855" s="12"/>
      <c r="AK855" s="12"/>
      <c r="AL855" s="12"/>
      <c r="AM855" s="12"/>
      <c r="AN855" s="12"/>
      <c r="AO855" s="12"/>
      <c r="AP855" s="12"/>
      <c r="AQ855" s="12"/>
      <c r="AR855" s="12"/>
      <c r="AS855" s="12"/>
      <c r="AT855" s="12"/>
      <c r="AU855" s="12"/>
      <c r="AV855" s="12"/>
      <c r="AW855" s="12"/>
      <c r="AX855" s="12"/>
      <c r="AY855" s="12"/>
      <c r="AZ855" s="12"/>
      <c r="BA855" s="12"/>
      <c r="BB855" s="12"/>
      <c r="BC855" s="12"/>
      <c r="BD855" s="12"/>
      <c r="BE855" s="13"/>
      <c r="BF855" s="13"/>
      <c r="BG855" s="14"/>
      <c r="BH855" s="14"/>
      <c r="BI855" s="13"/>
      <c r="BJ855" s="13"/>
      <c r="BK855" s="14"/>
      <c r="BL855" s="14"/>
    </row>
    <row r="856" s="3" customFormat="1" ht="12.75" customHeight="1" hidden="1">
      <c r="P856" s="10"/>
      <c r="Q856" s="11"/>
      <c r="R856" s="12"/>
      <c r="S856" s="13"/>
      <c r="T856" s="13"/>
      <c r="U856" s="13"/>
      <c r="V856" s="13"/>
      <c r="W856" s="13"/>
      <c r="X856" s="13"/>
      <c r="Y856" s="13"/>
      <c r="Z856" s="12"/>
      <c r="AA856" s="12"/>
      <c r="AB856" s="12"/>
      <c r="AC856" s="12"/>
      <c r="AD856" s="12"/>
      <c r="AE856" s="12"/>
      <c r="AF856" s="12"/>
      <c r="AG856" s="12"/>
      <c r="AH856" s="12"/>
      <c r="AI856" s="12"/>
      <c r="AJ856" s="12"/>
      <c r="AK856" s="12"/>
      <c r="AL856" s="12"/>
      <c r="AM856" s="12"/>
      <c r="AN856" s="12"/>
      <c r="AO856" s="12"/>
      <c r="AP856" s="12"/>
      <c r="AQ856" s="12"/>
      <c r="AR856" s="12"/>
      <c r="AS856" s="12"/>
      <c r="AT856" s="12"/>
      <c r="AU856" s="12"/>
      <c r="AV856" s="12"/>
      <c r="AW856" s="12"/>
      <c r="AX856" s="12"/>
      <c r="AY856" s="12"/>
      <c r="AZ856" s="12"/>
      <c r="BA856" s="12"/>
      <c r="BB856" s="12"/>
      <c r="BC856" s="12"/>
      <c r="BD856" s="12"/>
      <c r="BE856" s="13"/>
      <c r="BF856" s="13"/>
      <c r="BG856" s="14"/>
      <c r="BH856" s="14"/>
      <c r="BI856" s="13"/>
      <c r="BJ856" s="13"/>
      <c r="BK856" s="14"/>
      <c r="BL856" s="14"/>
    </row>
    <row r="857" s="3" customFormat="1" ht="12.75" customHeight="1" hidden="1">
      <c r="P857" s="10"/>
      <c r="Q857" s="11"/>
      <c r="R857" s="12"/>
      <c r="S857" s="13"/>
      <c r="T857" s="13"/>
      <c r="U857" s="13"/>
      <c r="V857" s="13"/>
      <c r="W857" s="13"/>
      <c r="X857" s="13"/>
      <c r="Y857" s="13"/>
      <c r="Z857" s="12"/>
      <c r="AA857" s="12"/>
      <c r="AB857" s="12"/>
      <c r="AC857" s="12"/>
      <c r="AD857" s="12"/>
      <c r="AE857" s="12"/>
      <c r="AF857" s="12"/>
      <c r="AG857" s="12"/>
      <c r="AH857" s="12"/>
      <c r="AI857" s="12"/>
      <c r="AJ857" s="12"/>
      <c r="AK857" s="12"/>
      <c r="AL857" s="12"/>
      <c r="AM857" s="12"/>
      <c r="AN857" s="12"/>
      <c r="AO857" s="12"/>
      <c r="AP857" s="12"/>
      <c r="AQ857" s="12"/>
      <c r="AR857" s="12"/>
      <c r="AS857" s="12"/>
      <c r="AT857" s="12"/>
      <c r="AU857" s="12"/>
      <c r="AV857" s="12"/>
      <c r="AW857" s="12"/>
      <c r="AX857" s="12"/>
      <c r="AY857" s="12"/>
      <c r="AZ857" s="12"/>
      <c r="BA857" s="12"/>
      <c r="BB857" s="12"/>
      <c r="BC857" s="12"/>
      <c r="BD857" s="12"/>
      <c r="BE857" s="13"/>
      <c r="BF857" s="13"/>
      <c r="BG857" s="14"/>
      <c r="BH857" s="14"/>
      <c r="BI857" s="13"/>
      <c r="BJ857" s="13"/>
      <c r="BK857" s="14"/>
      <c r="BL857" s="14"/>
    </row>
    <row r="858" s="3" customFormat="1" ht="12.75" customHeight="1" hidden="1">
      <c r="P858" s="10"/>
      <c r="Q858" s="11"/>
      <c r="R858" s="12"/>
      <c r="S858" s="13"/>
      <c r="T858" s="13"/>
      <c r="U858" s="13"/>
      <c r="V858" s="13"/>
      <c r="W858" s="13"/>
      <c r="X858" s="13"/>
      <c r="Y858" s="13"/>
      <c r="Z858" s="12"/>
      <c r="AA858" s="12"/>
      <c r="AB858" s="12"/>
      <c r="AC858" s="12"/>
      <c r="AD858" s="12"/>
      <c r="AE858" s="12"/>
      <c r="AF858" s="12"/>
      <c r="AG858" s="12"/>
      <c r="AH858" s="12"/>
      <c r="AI858" s="12"/>
      <c r="AJ858" s="12"/>
      <c r="AK858" s="12"/>
      <c r="AL858" s="12"/>
      <c r="AM858" s="12"/>
      <c r="AN858" s="12"/>
      <c r="AO858" s="12"/>
      <c r="AP858" s="12"/>
      <c r="AQ858" s="12"/>
      <c r="AR858" s="12"/>
      <c r="AS858" s="12"/>
      <c r="AT858" s="12"/>
      <c r="AU858" s="12"/>
      <c r="AV858" s="12"/>
      <c r="AW858" s="12"/>
      <c r="AX858" s="12"/>
      <c r="AY858" s="12"/>
      <c r="AZ858" s="12"/>
      <c r="BA858" s="12"/>
      <c r="BB858" s="12"/>
      <c r="BC858" s="12"/>
      <c r="BD858" s="12"/>
      <c r="BE858" s="13"/>
      <c r="BF858" s="13"/>
      <c r="BG858" s="14"/>
      <c r="BH858" s="14"/>
      <c r="BI858" s="13"/>
      <c r="BJ858" s="13"/>
      <c r="BK858" s="14"/>
      <c r="BL858" s="14"/>
    </row>
    <row r="859" s="3" customFormat="1" ht="12.75" customHeight="1" hidden="1">
      <c r="P859" s="10"/>
      <c r="Q859" s="11"/>
      <c r="R859" s="12"/>
      <c r="S859" s="13"/>
      <c r="T859" s="13"/>
      <c r="U859" s="13"/>
      <c r="V859" s="13"/>
      <c r="W859" s="13"/>
      <c r="X859" s="13"/>
      <c r="Y859" s="13"/>
      <c r="Z859" s="12"/>
      <c r="AA859" s="12"/>
      <c r="AB859" s="12"/>
      <c r="AC859" s="12"/>
      <c r="AD859" s="12"/>
      <c r="AE859" s="12"/>
      <c r="AF859" s="12"/>
      <c r="AG859" s="12"/>
      <c r="AH859" s="12"/>
      <c r="AI859" s="12"/>
      <c r="AJ859" s="12"/>
      <c r="AK859" s="12"/>
      <c r="AL859" s="12"/>
      <c r="AM859" s="12"/>
      <c r="AN859" s="12"/>
      <c r="AO859" s="12"/>
      <c r="AP859" s="12"/>
      <c r="AQ859" s="12"/>
      <c r="AR859" s="12"/>
      <c r="AS859" s="12"/>
      <c r="AT859" s="12"/>
      <c r="AU859" s="12"/>
      <c r="AV859" s="12"/>
      <c r="AW859" s="12"/>
      <c r="AX859" s="12"/>
      <c r="AY859" s="12"/>
      <c r="AZ859" s="12"/>
      <c r="BA859" s="12"/>
      <c r="BB859" s="12"/>
      <c r="BC859" s="12"/>
      <c r="BD859" s="12"/>
      <c r="BE859" s="13"/>
      <c r="BF859" s="13"/>
      <c r="BG859" s="14"/>
      <c r="BH859" s="14"/>
      <c r="BI859" s="13"/>
      <c r="BJ859" s="13"/>
      <c r="BK859" s="14"/>
      <c r="BL859" s="14"/>
    </row>
    <row r="860" s="3" customFormat="1" ht="12.75" customHeight="1" hidden="1">
      <c r="P860" s="10"/>
      <c r="Q860" s="11"/>
      <c r="R860" s="12"/>
      <c r="S860" s="13"/>
      <c r="T860" s="13"/>
      <c r="U860" s="13"/>
      <c r="V860" s="13"/>
      <c r="W860" s="13"/>
      <c r="X860" s="13"/>
      <c r="Y860" s="13"/>
      <c r="Z860" s="12"/>
      <c r="AA860" s="12"/>
      <c r="AB860" s="12"/>
      <c r="AC860" s="12"/>
      <c r="AD860" s="12"/>
      <c r="AE860" s="12"/>
      <c r="AF860" s="12"/>
      <c r="AG860" s="12"/>
      <c r="AH860" s="12"/>
      <c r="AI860" s="12"/>
      <c r="AJ860" s="12"/>
      <c r="AK860" s="12"/>
      <c r="AL860" s="12"/>
      <c r="AM860" s="12"/>
      <c r="AN860" s="12"/>
      <c r="AO860" s="12"/>
      <c r="AP860" s="12"/>
      <c r="AQ860" s="12"/>
      <c r="AR860" s="12"/>
      <c r="AS860" s="12"/>
      <c r="AT860" s="12"/>
      <c r="AU860" s="12"/>
      <c r="AV860" s="12"/>
      <c r="AW860" s="12"/>
      <c r="AX860" s="12"/>
      <c r="AY860" s="12"/>
      <c r="AZ860" s="12"/>
      <c r="BA860" s="12"/>
      <c r="BB860" s="12"/>
      <c r="BC860" s="12"/>
      <c r="BD860" s="12"/>
      <c r="BE860" s="13"/>
      <c r="BF860" s="13"/>
      <c r="BG860" s="14"/>
      <c r="BH860" s="14"/>
      <c r="BI860" s="13"/>
      <c r="BJ860" s="13"/>
      <c r="BK860" s="14"/>
      <c r="BL860" s="14"/>
    </row>
    <row r="861" s="3" customFormat="1" ht="12.75" customHeight="1" hidden="1">
      <c r="P861" s="10"/>
      <c r="Q861" s="11"/>
      <c r="R861" s="12"/>
      <c r="S861" s="13"/>
      <c r="T861" s="13"/>
      <c r="U861" s="13"/>
      <c r="V861" s="13"/>
      <c r="W861" s="13"/>
      <c r="X861" s="13"/>
      <c r="Y861" s="13"/>
      <c r="Z861" s="12"/>
      <c r="AA861" s="12"/>
      <c r="AB861" s="12"/>
      <c r="AC861" s="12"/>
      <c r="AD861" s="12"/>
      <c r="AE861" s="12"/>
      <c r="AF861" s="12"/>
      <c r="AG861" s="12"/>
      <c r="AH861" s="12"/>
      <c r="AI861" s="12"/>
      <c r="AJ861" s="12"/>
      <c r="AK861" s="12"/>
      <c r="AL861" s="12"/>
      <c r="AM861" s="12"/>
      <c r="AN861" s="12"/>
      <c r="AO861" s="12"/>
      <c r="AP861" s="12"/>
      <c r="AQ861" s="12"/>
      <c r="AR861" s="12"/>
      <c r="AS861" s="12"/>
      <c r="AT861" s="12"/>
      <c r="AU861" s="12"/>
      <c r="AV861" s="12"/>
      <c r="AW861" s="12"/>
      <c r="AX861" s="12"/>
      <c r="AY861" s="12"/>
      <c r="AZ861" s="12"/>
      <c r="BA861" s="12"/>
      <c r="BB861" s="12"/>
      <c r="BC861" s="12"/>
      <c r="BD861" s="12"/>
      <c r="BE861" s="13"/>
      <c r="BF861" s="13"/>
      <c r="BG861" s="14"/>
      <c r="BH861" s="14"/>
      <c r="BI861" s="13"/>
      <c r="BJ861" s="13"/>
      <c r="BK861" s="14"/>
      <c r="BL861" s="14"/>
    </row>
    <row r="862" s="3" customFormat="1" ht="12.75" customHeight="1" hidden="1">
      <c r="P862" s="10"/>
      <c r="Q862" s="11"/>
      <c r="R862" s="12"/>
      <c r="S862" s="13"/>
      <c r="T862" s="13"/>
      <c r="U862" s="13"/>
      <c r="V862" s="13"/>
      <c r="W862" s="13"/>
      <c r="X862" s="13"/>
      <c r="Y862" s="13"/>
      <c r="Z862" s="12"/>
      <c r="AA862" s="12"/>
      <c r="AB862" s="12"/>
      <c r="AC862" s="12"/>
      <c r="AD862" s="12"/>
      <c r="AE862" s="12"/>
      <c r="AF862" s="12"/>
      <c r="AG862" s="12"/>
      <c r="AH862" s="12"/>
      <c r="AI862" s="12"/>
      <c r="AJ862" s="12"/>
      <c r="AK862" s="12"/>
      <c r="AL862" s="12"/>
      <c r="AM862" s="12"/>
      <c r="AN862" s="12"/>
      <c r="AO862" s="12"/>
      <c r="AP862" s="12"/>
      <c r="AQ862" s="12"/>
      <c r="AR862" s="12"/>
      <c r="AS862" s="12"/>
      <c r="AT862" s="12"/>
      <c r="AU862" s="12"/>
      <c r="AV862" s="12"/>
      <c r="AW862" s="12"/>
      <c r="AX862" s="12"/>
      <c r="AY862" s="12"/>
      <c r="AZ862" s="12"/>
      <c r="BA862" s="12"/>
      <c r="BB862" s="12"/>
      <c r="BC862" s="12"/>
      <c r="BD862" s="12"/>
      <c r="BE862" s="13"/>
      <c r="BF862" s="13"/>
      <c r="BG862" s="14"/>
      <c r="BH862" s="14"/>
      <c r="BI862" s="13"/>
      <c r="BJ862" s="13"/>
      <c r="BK862" s="14"/>
      <c r="BL862" s="14"/>
    </row>
    <row r="863" s="3" customFormat="1" ht="12.75" customHeight="1" hidden="1">
      <c r="P863" s="10"/>
      <c r="Q863" s="11"/>
      <c r="R863" s="12"/>
      <c r="S863" s="13"/>
      <c r="T863" s="13"/>
      <c r="U863" s="13"/>
      <c r="V863" s="13"/>
      <c r="W863" s="13"/>
      <c r="X863" s="13"/>
      <c r="Y863" s="13"/>
      <c r="Z863" s="12"/>
      <c r="AA863" s="12"/>
      <c r="AB863" s="12"/>
      <c r="AC863" s="12"/>
      <c r="AD863" s="12"/>
      <c r="AE863" s="12"/>
      <c r="AF863" s="12"/>
      <c r="AG863" s="12"/>
      <c r="AH863" s="12"/>
      <c r="AI863" s="12"/>
      <c r="AJ863" s="12"/>
      <c r="AK863" s="12"/>
      <c r="AL863" s="12"/>
      <c r="AM863" s="12"/>
      <c r="AN863" s="12"/>
      <c r="AO863" s="12"/>
      <c r="AP863" s="12"/>
      <c r="AQ863" s="12"/>
      <c r="AR863" s="12"/>
      <c r="AS863" s="12"/>
      <c r="AT863" s="12"/>
      <c r="AU863" s="12"/>
      <c r="AV863" s="12"/>
      <c r="AW863" s="12"/>
      <c r="AX863" s="12"/>
      <c r="AY863" s="12"/>
      <c r="AZ863" s="12"/>
      <c r="BA863" s="12"/>
      <c r="BB863" s="12"/>
      <c r="BC863" s="12"/>
      <c r="BD863" s="12"/>
      <c r="BE863" s="13"/>
      <c r="BF863" s="13"/>
      <c r="BG863" s="14"/>
      <c r="BH863" s="14"/>
      <c r="BI863" s="13"/>
      <c r="BJ863" s="13"/>
      <c r="BK863" s="14"/>
      <c r="BL863" s="14"/>
    </row>
    <row r="864" s="3" customFormat="1" ht="12.75" customHeight="1" hidden="1">
      <c r="P864" s="10"/>
      <c r="Q864" s="11"/>
      <c r="R864" s="12"/>
      <c r="S864" s="13"/>
      <c r="T864" s="13"/>
      <c r="U864" s="13"/>
      <c r="V864" s="13"/>
      <c r="W864" s="13"/>
      <c r="X864" s="13"/>
      <c r="Y864" s="13"/>
      <c r="Z864" s="12"/>
      <c r="AA864" s="12"/>
      <c r="AB864" s="12"/>
      <c r="AC864" s="12"/>
      <c r="AD864" s="12"/>
      <c r="AE864" s="12"/>
      <c r="AF864" s="12"/>
      <c r="AG864" s="12"/>
      <c r="AH864" s="12"/>
      <c r="AI864" s="12"/>
      <c r="AJ864" s="12"/>
      <c r="AK864" s="12"/>
      <c r="AL864" s="12"/>
      <c r="AM864" s="12"/>
      <c r="AN864" s="12"/>
      <c r="AO864" s="12"/>
      <c r="AP864" s="12"/>
      <c r="AQ864" s="12"/>
      <c r="AR864" s="12"/>
      <c r="AS864" s="12"/>
      <c r="AT864" s="12"/>
      <c r="AU864" s="12"/>
      <c r="AV864" s="12"/>
      <c r="AW864" s="12"/>
      <c r="AX864" s="12"/>
      <c r="AY864" s="12"/>
      <c r="AZ864" s="12"/>
      <c r="BA864" s="12"/>
      <c r="BB864" s="12"/>
      <c r="BC864" s="12"/>
      <c r="BD864" s="12"/>
      <c r="BE864" s="13"/>
      <c r="BF864" s="13"/>
      <c r="BG864" s="14"/>
      <c r="BH864" s="14"/>
      <c r="BI864" s="13"/>
      <c r="BJ864" s="13"/>
      <c r="BK864" s="14"/>
      <c r="BL864" s="14"/>
    </row>
    <row r="865" s="3" customFormat="1" ht="12.75" customHeight="1" hidden="1">
      <c r="P865" s="10"/>
      <c r="Q865" s="11"/>
      <c r="R865" s="12"/>
      <c r="S865" s="13"/>
      <c r="T865" s="13"/>
      <c r="U865" s="13"/>
      <c r="V865" s="13"/>
      <c r="W865" s="13"/>
      <c r="X865" s="13"/>
      <c r="Y865" s="13"/>
      <c r="Z865" s="12"/>
      <c r="AA865" s="12"/>
      <c r="AB865" s="12"/>
      <c r="AC865" s="12"/>
      <c r="AD865" s="12"/>
      <c r="AE865" s="12"/>
      <c r="AF865" s="12"/>
      <c r="AG865" s="12"/>
      <c r="AH865" s="12"/>
      <c r="AI865" s="12"/>
      <c r="AJ865" s="12"/>
      <c r="AK865" s="12"/>
      <c r="AL865" s="12"/>
      <c r="AM865" s="12"/>
      <c r="AN865" s="12"/>
      <c r="AO865" s="12"/>
      <c r="AP865" s="12"/>
      <c r="AQ865" s="12"/>
      <c r="AR865" s="12"/>
      <c r="AS865" s="12"/>
      <c r="AT865" s="12"/>
      <c r="AU865" s="12"/>
      <c r="AV865" s="12"/>
      <c r="AW865" s="12"/>
      <c r="AX865" s="12"/>
      <c r="AY865" s="12"/>
      <c r="AZ865" s="12"/>
      <c r="BA865" s="12"/>
      <c r="BB865" s="12"/>
      <c r="BC865" s="12"/>
      <c r="BD865" s="12"/>
      <c r="BE865" s="13"/>
      <c r="BF865" s="13"/>
      <c r="BG865" s="14"/>
      <c r="BH865" s="14"/>
      <c r="BI865" s="13"/>
      <c r="BJ865" s="13"/>
      <c r="BK865" s="14"/>
      <c r="BL865" s="14"/>
    </row>
    <row r="866" s="3" customFormat="1" ht="12.75" customHeight="1" hidden="1">
      <c r="P866" s="10"/>
      <c r="Q866" s="11"/>
      <c r="R866" s="12"/>
      <c r="S866" s="13"/>
      <c r="T866" s="13"/>
      <c r="U866" s="13"/>
      <c r="V866" s="13"/>
      <c r="W866" s="13"/>
      <c r="X866" s="13"/>
      <c r="Y866" s="13"/>
      <c r="Z866" s="12"/>
      <c r="AA866" s="12"/>
      <c r="AB866" s="12"/>
      <c r="AC866" s="12"/>
      <c r="AD866" s="12"/>
      <c r="AE866" s="12"/>
      <c r="AF866" s="12"/>
      <c r="AG866" s="12"/>
      <c r="AH866" s="12"/>
      <c r="AI866" s="12"/>
      <c r="AJ866" s="12"/>
      <c r="AK866" s="12"/>
      <c r="AL866" s="12"/>
      <c r="AM866" s="12"/>
      <c r="AN866" s="12"/>
      <c r="AO866" s="12"/>
      <c r="AP866" s="12"/>
      <c r="AQ866" s="12"/>
      <c r="AR866" s="12"/>
      <c r="AS866" s="12"/>
      <c r="AT866" s="12"/>
      <c r="AU866" s="12"/>
      <c r="AV866" s="12"/>
      <c r="AW866" s="12"/>
      <c r="AX866" s="12"/>
      <c r="AY866" s="12"/>
      <c r="AZ866" s="12"/>
      <c r="BA866" s="12"/>
      <c r="BB866" s="12"/>
      <c r="BC866" s="12"/>
      <c r="BD866" s="12"/>
      <c r="BE866" s="13"/>
      <c r="BF866" s="13"/>
      <c r="BG866" s="14"/>
      <c r="BH866" s="14"/>
      <c r="BI866" s="13"/>
      <c r="BJ866" s="13"/>
      <c r="BK866" s="14"/>
      <c r="BL866" s="14"/>
    </row>
    <row r="867" s="3" customFormat="1" ht="12.75" customHeight="1" hidden="1">
      <c r="P867" s="10"/>
      <c r="Q867" s="11"/>
      <c r="R867" s="12"/>
      <c r="S867" s="13"/>
      <c r="T867" s="13"/>
      <c r="U867" s="13"/>
      <c r="V867" s="13"/>
      <c r="W867" s="13"/>
      <c r="X867" s="13"/>
      <c r="Y867" s="13"/>
      <c r="Z867" s="12"/>
      <c r="AA867" s="12"/>
      <c r="AB867" s="12"/>
      <c r="AC867" s="12"/>
      <c r="AD867" s="12"/>
      <c r="AE867" s="12"/>
      <c r="AF867" s="12"/>
      <c r="AG867" s="12"/>
      <c r="AH867" s="12"/>
      <c r="AI867" s="12"/>
      <c r="AJ867" s="12"/>
      <c r="AK867" s="12"/>
      <c r="AL867" s="12"/>
      <c r="AM867" s="12"/>
      <c r="AN867" s="12"/>
      <c r="AO867" s="12"/>
      <c r="AP867" s="12"/>
      <c r="AQ867" s="12"/>
      <c r="AR867" s="12"/>
      <c r="AS867" s="12"/>
      <c r="AT867" s="12"/>
      <c r="AU867" s="12"/>
      <c r="AV867" s="12"/>
      <c r="AW867" s="12"/>
      <c r="AX867" s="12"/>
      <c r="AY867" s="12"/>
      <c r="AZ867" s="12"/>
      <c r="BA867" s="12"/>
      <c r="BB867" s="12"/>
      <c r="BC867" s="12"/>
      <c r="BD867" s="12"/>
      <c r="BE867" s="13"/>
      <c r="BF867" s="13"/>
      <c r="BG867" s="14"/>
      <c r="BH867" s="14"/>
      <c r="BI867" s="13"/>
      <c r="BJ867" s="13"/>
      <c r="BK867" s="14"/>
      <c r="BL867" s="14"/>
    </row>
    <row r="868" s="3" customFormat="1" ht="12.75" customHeight="1" hidden="1">
      <c r="P868" s="10"/>
      <c r="Q868" s="11"/>
      <c r="R868" s="12"/>
      <c r="S868" s="13"/>
      <c r="T868" s="13"/>
      <c r="U868" s="13"/>
      <c r="V868" s="13"/>
      <c r="W868" s="13"/>
      <c r="X868" s="13"/>
      <c r="Y868" s="13"/>
      <c r="Z868" s="12"/>
      <c r="AA868" s="12"/>
      <c r="AB868" s="12"/>
      <c r="AC868" s="12"/>
      <c r="AD868" s="12"/>
      <c r="AE868" s="12"/>
      <c r="AF868" s="12"/>
      <c r="AG868" s="12"/>
      <c r="AH868" s="12"/>
      <c r="AI868" s="12"/>
      <c r="AJ868" s="12"/>
      <c r="AK868" s="12"/>
      <c r="AL868" s="12"/>
      <c r="AM868" s="12"/>
      <c r="AN868" s="12"/>
      <c r="AO868" s="12"/>
      <c r="AP868" s="12"/>
      <c r="AQ868" s="12"/>
      <c r="AR868" s="12"/>
      <c r="AS868" s="12"/>
      <c r="AT868" s="12"/>
      <c r="AU868" s="12"/>
      <c r="AV868" s="12"/>
      <c r="AW868" s="12"/>
      <c r="AX868" s="12"/>
      <c r="AY868" s="12"/>
      <c r="AZ868" s="12"/>
      <c r="BA868" s="12"/>
      <c r="BB868" s="12"/>
      <c r="BC868" s="12"/>
      <c r="BD868" s="12"/>
      <c r="BE868" s="13"/>
      <c r="BF868" s="13"/>
      <c r="BG868" s="14"/>
      <c r="BH868" s="14"/>
      <c r="BI868" s="13"/>
      <c r="BJ868" s="13"/>
      <c r="BK868" s="14"/>
      <c r="BL868" s="14"/>
    </row>
    <row r="869" s="3" customFormat="1" ht="12.75" customHeight="1" hidden="1">
      <c r="P869" s="10"/>
      <c r="Q869" s="11"/>
      <c r="R869" s="12"/>
      <c r="S869" s="13"/>
      <c r="T869" s="13"/>
      <c r="U869" s="13"/>
      <c r="V869" s="13"/>
      <c r="W869" s="13"/>
      <c r="X869" s="13"/>
      <c r="Y869" s="13"/>
      <c r="Z869" s="12"/>
      <c r="AA869" s="12"/>
      <c r="AB869" s="12"/>
      <c r="AC869" s="12"/>
      <c r="AD869" s="12"/>
      <c r="AE869" s="12"/>
      <c r="AF869" s="12"/>
      <c r="AG869" s="12"/>
      <c r="AH869" s="12"/>
      <c r="AI869" s="12"/>
      <c r="AJ869" s="12"/>
      <c r="AK869" s="12"/>
      <c r="AL869" s="12"/>
      <c r="AM869" s="12"/>
      <c r="AN869" s="12"/>
      <c r="AO869" s="12"/>
      <c r="AP869" s="12"/>
      <c r="AQ869" s="12"/>
      <c r="AR869" s="12"/>
      <c r="AS869" s="12"/>
      <c r="AT869" s="12"/>
      <c r="AU869" s="12"/>
      <c r="AV869" s="12"/>
      <c r="AW869" s="12"/>
      <c r="AX869" s="12"/>
      <c r="AY869" s="12"/>
      <c r="AZ869" s="12"/>
      <c r="BA869" s="12"/>
      <c r="BB869" s="12"/>
      <c r="BC869" s="12"/>
      <c r="BD869" s="12"/>
      <c r="BE869" s="13"/>
      <c r="BF869" s="13"/>
      <c r="BG869" s="14"/>
      <c r="BH869" s="14"/>
      <c r="BI869" s="13"/>
      <c r="BJ869" s="13"/>
      <c r="BK869" s="14"/>
      <c r="BL869" s="14"/>
    </row>
    <row r="870" s="3" customFormat="1" ht="12.75" customHeight="1" hidden="1">
      <c r="P870" s="10"/>
      <c r="Q870" s="11"/>
      <c r="R870" s="12"/>
      <c r="S870" s="13"/>
      <c r="T870" s="13"/>
      <c r="U870" s="13"/>
      <c r="V870" s="13"/>
      <c r="W870" s="13"/>
      <c r="X870" s="13"/>
      <c r="Y870" s="13"/>
      <c r="Z870" s="12"/>
      <c r="AA870" s="12"/>
      <c r="AB870" s="12"/>
      <c r="AC870" s="12"/>
      <c r="AD870" s="12"/>
      <c r="AE870" s="12"/>
      <c r="AF870" s="12"/>
      <c r="AG870" s="12"/>
      <c r="AH870" s="12"/>
      <c r="AI870" s="12"/>
      <c r="AJ870" s="12"/>
      <c r="AK870" s="12"/>
      <c r="AL870" s="12"/>
      <c r="AM870" s="12"/>
      <c r="AN870" s="12"/>
      <c r="AO870" s="12"/>
      <c r="AP870" s="12"/>
      <c r="AQ870" s="12"/>
      <c r="AR870" s="12"/>
      <c r="AS870" s="12"/>
      <c r="AT870" s="12"/>
      <c r="AU870" s="12"/>
      <c r="AV870" s="12"/>
      <c r="AW870" s="12"/>
      <c r="AX870" s="12"/>
      <c r="AY870" s="12"/>
      <c r="AZ870" s="12"/>
      <c r="BA870" s="12"/>
      <c r="BB870" s="12"/>
      <c r="BC870" s="12"/>
      <c r="BD870" s="12"/>
      <c r="BE870" s="13"/>
      <c r="BF870" s="13"/>
      <c r="BG870" s="14"/>
      <c r="BH870" s="14"/>
      <c r="BI870" s="13"/>
      <c r="BJ870" s="13"/>
      <c r="BK870" s="14"/>
      <c r="BL870" s="14"/>
    </row>
    <row r="871" s="3" customFormat="1" ht="12.75" customHeight="1" hidden="1">
      <c r="P871" s="10"/>
      <c r="Q871" s="11"/>
      <c r="R871" s="12"/>
      <c r="S871" s="13"/>
      <c r="T871" s="13"/>
      <c r="U871" s="13"/>
      <c r="V871" s="13"/>
      <c r="W871" s="13"/>
      <c r="X871" s="13"/>
      <c r="Y871" s="13"/>
      <c r="Z871" s="12"/>
      <c r="AA871" s="12"/>
      <c r="AB871" s="12"/>
      <c r="AC871" s="12"/>
      <c r="AD871" s="12"/>
      <c r="AE871" s="12"/>
      <c r="AF871" s="12"/>
      <c r="AG871" s="12"/>
      <c r="AH871" s="12"/>
      <c r="AI871" s="12"/>
      <c r="AJ871" s="12"/>
      <c r="AK871" s="12"/>
      <c r="AL871" s="12"/>
      <c r="AM871" s="12"/>
      <c r="AN871" s="12"/>
      <c r="AO871" s="12"/>
      <c r="AP871" s="12"/>
      <c r="AQ871" s="12"/>
      <c r="AR871" s="12"/>
      <c r="AS871" s="12"/>
      <c r="AT871" s="12"/>
      <c r="AU871" s="12"/>
      <c r="AV871" s="12"/>
      <c r="AW871" s="12"/>
      <c r="AX871" s="12"/>
      <c r="AY871" s="12"/>
      <c r="AZ871" s="12"/>
      <c r="BA871" s="12"/>
      <c r="BB871" s="12"/>
      <c r="BC871" s="12"/>
      <c r="BD871" s="12"/>
      <c r="BE871" s="13"/>
      <c r="BF871" s="13"/>
      <c r="BG871" s="14"/>
      <c r="BH871" s="14"/>
      <c r="BI871" s="13"/>
      <c r="BJ871" s="13"/>
      <c r="BK871" s="14"/>
      <c r="BL871" s="14"/>
    </row>
    <row r="872" s="3" customFormat="1" ht="12.75" customHeight="1" hidden="1">
      <c r="P872" s="10"/>
      <c r="Q872" s="11"/>
      <c r="R872" s="12"/>
      <c r="S872" s="13"/>
      <c r="T872" s="13"/>
      <c r="U872" s="13"/>
      <c r="V872" s="13"/>
      <c r="W872" s="13"/>
      <c r="X872" s="13"/>
      <c r="Y872" s="13"/>
      <c r="Z872" s="12"/>
      <c r="AA872" s="12"/>
      <c r="AB872" s="12"/>
      <c r="AC872" s="12"/>
      <c r="AD872" s="12"/>
      <c r="AE872" s="12"/>
      <c r="AF872" s="12"/>
      <c r="AG872" s="12"/>
      <c r="AH872" s="12"/>
      <c r="AI872" s="12"/>
      <c r="AJ872" s="12"/>
      <c r="AK872" s="12"/>
      <c r="AL872" s="12"/>
      <c r="AM872" s="12"/>
      <c r="AN872" s="12"/>
      <c r="AO872" s="12"/>
      <c r="AP872" s="12"/>
      <c r="AQ872" s="12"/>
      <c r="AR872" s="12"/>
      <c r="AS872" s="12"/>
      <c r="AT872" s="12"/>
      <c r="AU872" s="12"/>
      <c r="AV872" s="12"/>
      <c r="AW872" s="12"/>
      <c r="AX872" s="12"/>
      <c r="AY872" s="12"/>
      <c r="AZ872" s="12"/>
      <c r="BA872" s="12"/>
      <c r="BB872" s="12"/>
      <c r="BC872" s="12"/>
      <c r="BD872" s="12"/>
      <c r="BE872" s="13"/>
      <c r="BF872" s="13"/>
      <c r="BG872" s="14"/>
      <c r="BH872" s="14"/>
      <c r="BI872" s="13"/>
      <c r="BJ872" s="13"/>
      <c r="BK872" s="14"/>
      <c r="BL872" s="14"/>
    </row>
    <row r="873" s="3" customFormat="1" ht="12.75" customHeight="1" hidden="1">
      <c r="P873" s="10"/>
      <c r="Q873" s="11"/>
      <c r="R873" s="12"/>
      <c r="S873" s="13"/>
      <c r="T873" s="13"/>
      <c r="U873" s="13"/>
      <c r="V873" s="13"/>
      <c r="W873" s="13"/>
      <c r="X873" s="13"/>
      <c r="Y873" s="13"/>
      <c r="Z873" s="12"/>
      <c r="AA873" s="12"/>
      <c r="AB873" s="12"/>
      <c r="AC873" s="12"/>
      <c r="AD873" s="12"/>
      <c r="AE873" s="12"/>
      <c r="AF873" s="12"/>
      <c r="AG873" s="12"/>
      <c r="AH873" s="12"/>
      <c r="AI873" s="12"/>
      <c r="AJ873" s="12"/>
      <c r="AK873" s="12"/>
      <c r="AL873" s="12"/>
      <c r="AM873" s="12"/>
      <c r="AN873" s="12"/>
      <c r="AO873" s="12"/>
      <c r="AP873" s="12"/>
      <c r="AQ873" s="12"/>
      <c r="AR873" s="12"/>
      <c r="AS873" s="12"/>
      <c r="AT873" s="12"/>
      <c r="AU873" s="12"/>
      <c r="AV873" s="12"/>
      <c r="AW873" s="12"/>
      <c r="AX873" s="12"/>
      <c r="AY873" s="12"/>
      <c r="AZ873" s="12"/>
      <c r="BA873" s="12"/>
      <c r="BB873" s="12"/>
      <c r="BC873" s="12"/>
      <c r="BD873" s="12"/>
      <c r="BE873" s="13"/>
      <c r="BF873" s="13"/>
      <c r="BG873" s="14"/>
      <c r="BH873" s="14"/>
      <c r="BI873" s="13"/>
      <c r="BJ873" s="13"/>
      <c r="BK873" s="14"/>
      <c r="BL873" s="14"/>
    </row>
    <row r="874" s="3" customFormat="1" ht="12.75" customHeight="1" hidden="1">
      <c r="P874" s="10"/>
      <c r="Q874" s="11"/>
      <c r="R874" s="12"/>
      <c r="S874" s="13"/>
      <c r="T874" s="13"/>
      <c r="U874" s="13"/>
      <c r="V874" s="13"/>
      <c r="W874" s="13"/>
      <c r="X874" s="13"/>
      <c r="Y874" s="13"/>
      <c r="Z874" s="12"/>
      <c r="AA874" s="12"/>
      <c r="AB874" s="12"/>
      <c r="AC874" s="12"/>
      <c r="AD874" s="12"/>
      <c r="AE874" s="12"/>
      <c r="AF874" s="12"/>
      <c r="AG874" s="12"/>
      <c r="AH874" s="12"/>
      <c r="AI874" s="12"/>
      <c r="AJ874" s="12"/>
      <c r="AK874" s="12"/>
      <c r="AL874" s="12"/>
      <c r="AM874" s="12"/>
      <c r="AN874" s="12"/>
      <c r="AO874" s="12"/>
      <c r="AP874" s="12"/>
      <c r="AQ874" s="12"/>
      <c r="AR874" s="12"/>
      <c r="AS874" s="12"/>
      <c r="AT874" s="12"/>
      <c r="AU874" s="12"/>
      <c r="AV874" s="12"/>
      <c r="AW874" s="12"/>
      <c r="AX874" s="12"/>
      <c r="AY874" s="12"/>
      <c r="AZ874" s="12"/>
      <c r="BA874" s="12"/>
      <c r="BB874" s="12"/>
      <c r="BC874" s="12"/>
      <c r="BD874" s="12"/>
      <c r="BE874" s="13"/>
      <c r="BF874" s="13"/>
      <c r="BG874" s="14"/>
      <c r="BH874" s="14"/>
      <c r="BI874" s="13"/>
      <c r="BJ874" s="13"/>
      <c r="BK874" s="14"/>
      <c r="BL874" s="14"/>
    </row>
    <row r="875" s="3" customFormat="1" ht="12.75" customHeight="1" hidden="1">
      <c r="P875" s="10"/>
      <c r="Q875" s="11"/>
      <c r="R875" s="12"/>
      <c r="S875" s="13"/>
      <c r="T875" s="13"/>
      <c r="U875" s="13"/>
      <c r="V875" s="13"/>
      <c r="W875" s="13"/>
      <c r="X875" s="13"/>
      <c r="Y875" s="13"/>
      <c r="Z875" s="12"/>
      <c r="AA875" s="12"/>
      <c r="AB875" s="12"/>
      <c r="AC875" s="12"/>
      <c r="AD875" s="12"/>
      <c r="AE875" s="12"/>
      <c r="AF875" s="12"/>
      <c r="AG875" s="12"/>
      <c r="AH875" s="12"/>
      <c r="AI875" s="12"/>
      <c r="AJ875" s="12"/>
      <c r="AK875" s="12"/>
      <c r="AL875" s="12"/>
      <c r="AM875" s="12"/>
      <c r="AN875" s="12"/>
      <c r="AO875" s="12"/>
      <c r="AP875" s="12"/>
      <c r="AQ875" s="12"/>
      <c r="AR875" s="12"/>
      <c r="AS875" s="12"/>
      <c r="AT875" s="12"/>
      <c r="AU875" s="12"/>
      <c r="AV875" s="12"/>
      <c r="AW875" s="12"/>
      <c r="AX875" s="12"/>
      <c r="AY875" s="12"/>
      <c r="AZ875" s="12"/>
      <c r="BA875" s="12"/>
      <c r="BB875" s="12"/>
      <c r="BC875" s="12"/>
      <c r="BD875" s="12"/>
      <c r="BE875" s="13"/>
      <c r="BF875" s="13"/>
      <c r="BG875" s="14"/>
      <c r="BH875" s="14"/>
      <c r="BI875" s="13"/>
      <c r="BJ875" s="13"/>
      <c r="BK875" s="14"/>
      <c r="BL875" s="14"/>
    </row>
    <row r="876" s="3" customFormat="1" ht="12.75" customHeight="1" hidden="1">
      <c r="P876" s="10"/>
      <c r="Q876" s="11"/>
      <c r="R876" s="12"/>
      <c r="S876" s="13"/>
      <c r="T876" s="13"/>
      <c r="U876" s="13"/>
      <c r="V876" s="13"/>
      <c r="W876" s="13"/>
      <c r="X876" s="13"/>
      <c r="Y876" s="13"/>
      <c r="Z876" s="12"/>
      <c r="AA876" s="12"/>
      <c r="AB876" s="12"/>
      <c r="AC876" s="12"/>
      <c r="AD876" s="12"/>
      <c r="AE876" s="12"/>
      <c r="AF876" s="12"/>
      <c r="AG876" s="12"/>
      <c r="AH876" s="12"/>
      <c r="AI876" s="12"/>
      <c r="AJ876" s="12"/>
      <c r="AK876" s="12"/>
      <c r="AL876" s="12"/>
      <c r="AM876" s="12"/>
      <c r="AN876" s="12"/>
      <c r="AO876" s="12"/>
      <c r="AP876" s="12"/>
      <c r="AQ876" s="12"/>
      <c r="AR876" s="12"/>
      <c r="AS876" s="12"/>
      <c r="AT876" s="12"/>
      <c r="AU876" s="12"/>
      <c r="AV876" s="12"/>
      <c r="AW876" s="12"/>
      <c r="AX876" s="12"/>
      <c r="AY876" s="12"/>
      <c r="AZ876" s="12"/>
      <c r="BA876" s="12"/>
      <c r="BB876" s="12"/>
      <c r="BC876" s="12"/>
      <c r="BD876" s="12"/>
      <c r="BE876" s="13"/>
      <c r="BF876" s="13"/>
      <c r="BG876" s="14"/>
      <c r="BH876" s="14"/>
      <c r="BI876" s="13"/>
      <c r="BJ876" s="13"/>
      <c r="BK876" s="14"/>
      <c r="BL876" s="14"/>
    </row>
    <row r="877" s="3" customFormat="1" ht="12.75" customHeight="1" hidden="1">
      <c r="P877" s="10"/>
      <c r="Q877" s="11"/>
      <c r="R877" s="12"/>
      <c r="S877" s="13"/>
      <c r="T877" s="13"/>
      <c r="U877" s="13"/>
      <c r="V877" s="13"/>
      <c r="W877" s="13"/>
      <c r="X877" s="13"/>
      <c r="Y877" s="13"/>
      <c r="Z877" s="12"/>
      <c r="AA877" s="12"/>
      <c r="AB877" s="12"/>
      <c r="AC877" s="12"/>
      <c r="AD877" s="12"/>
      <c r="AE877" s="12"/>
      <c r="AF877" s="12"/>
      <c r="AG877" s="12"/>
      <c r="AH877" s="12"/>
      <c r="AI877" s="12"/>
      <c r="AJ877" s="12"/>
      <c r="AK877" s="12"/>
      <c r="AL877" s="12"/>
      <c r="AM877" s="12"/>
      <c r="AN877" s="12"/>
      <c r="AO877" s="12"/>
      <c r="AP877" s="12"/>
      <c r="AQ877" s="12"/>
      <c r="AR877" s="12"/>
      <c r="AS877" s="12"/>
      <c r="AT877" s="12"/>
      <c r="AU877" s="12"/>
      <c r="AV877" s="12"/>
      <c r="AW877" s="12"/>
      <c r="AX877" s="12"/>
      <c r="AY877" s="12"/>
      <c r="AZ877" s="12"/>
      <c r="BA877" s="12"/>
      <c r="BB877" s="12"/>
      <c r="BC877" s="12"/>
      <c r="BD877" s="12"/>
      <c r="BE877" s="13"/>
      <c r="BF877" s="13"/>
      <c r="BG877" s="14"/>
      <c r="BH877" s="14"/>
      <c r="BI877" s="13"/>
      <c r="BJ877" s="13"/>
      <c r="BK877" s="14"/>
      <c r="BL877" s="14"/>
    </row>
    <row r="878" s="3" customFormat="1" ht="12.75" customHeight="1" hidden="1">
      <c r="P878" s="10"/>
      <c r="Q878" s="11"/>
      <c r="R878" s="12"/>
      <c r="S878" s="13"/>
      <c r="T878" s="13"/>
      <c r="U878" s="13"/>
      <c r="V878" s="13"/>
      <c r="W878" s="13"/>
      <c r="X878" s="13"/>
      <c r="Y878" s="13"/>
      <c r="Z878" s="12"/>
      <c r="AA878" s="12"/>
      <c r="AB878" s="12"/>
      <c r="AC878" s="12"/>
      <c r="AD878" s="12"/>
      <c r="AE878" s="12"/>
      <c r="AF878" s="12"/>
      <c r="AG878" s="12"/>
      <c r="AH878" s="12"/>
      <c r="AI878" s="12"/>
      <c r="AJ878" s="12"/>
      <c r="AK878" s="12"/>
      <c r="AL878" s="12"/>
      <c r="AM878" s="12"/>
      <c r="AN878" s="12"/>
      <c r="AO878" s="12"/>
      <c r="AP878" s="12"/>
      <c r="AQ878" s="12"/>
      <c r="AR878" s="12"/>
      <c r="AS878" s="12"/>
      <c r="AT878" s="12"/>
      <c r="AU878" s="12"/>
      <c r="AV878" s="12"/>
      <c r="AW878" s="12"/>
      <c r="AX878" s="12"/>
      <c r="AY878" s="12"/>
      <c r="AZ878" s="12"/>
      <c r="BA878" s="12"/>
      <c r="BB878" s="12"/>
      <c r="BC878" s="12"/>
      <c r="BD878" s="12"/>
      <c r="BE878" s="13"/>
      <c r="BF878" s="13"/>
      <c r="BG878" s="14"/>
      <c r="BH878" s="14"/>
      <c r="BI878" s="13"/>
      <c r="BJ878" s="13"/>
      <c r="BK878" s="14"/>
      <c r="BL878" s="14"/>
    </row>
    <row r="879" s="3" customFormat="1" ht="12.75" customHeight="1" hidden="1">
      <c r="P879" s="10"/>
      <c r="Q879" s="11"/>
      <c r="R879" s="12"/>
      <c r="S879" s="13"/>
      <c r="T879" s="13"/>
      <c r="U879" s="13"/>
      <c r="V879" s="13"/>
      <c r="W879" s="13"/>
      <c r="X879" s="13"/>
      <c r="Y879" s="13"/>
      <c r="Z879" s="12"/>
      <c r="AA879" s="12"/>
      <c r="AB879" s="12"/>
      <c r="AC879" s="12"/>
      <c r="AD879" s="12"/>
      <c r="AE879" s="12"/>
      <c r="AF879" s="12"/>
      <c r="AG879" s="12"/>
      <c r="AH879" s="12"/>
      <c r="AI879" s="12"/>
      <c r="AJ879" s="12"/>
      <c r="AK879" s="12"/>
      <c r="AL879" s="12"/>
      <c r="AM879" s="12"/>
      <c r="AN879" s="12"/>
      <c r="AO879" s="12"/>
      <c r="AP879" s="12"/>
      <c r="AQ879" s="12"/>
      <c r="AR879" s="12"/>
      <c r="AS879" s="12"/>
      <c r="AT879" s="12"/>
      <c r="AU879" s="12"/>
      <c r="AV879" s="12"/>
      <c r="AW879" s="12"/>
      <c r="AX879" s="12"/>
      <c r="AY879" s="12"/>
      <c r="AZ879" s="12"/>
      <c r="BA879" s="12"/>
      <c r="BB879" s="12"/>
      <c r="BC879" s="12"/>
      <c r="BD879" s="12"/>
      <c r="BE879" s="13"/>
      <c r="BF879" s="13"/>
      <c r="BG879" s="14"/>
      <c r="BH879" s="14"/>
      <c r="BI879" s="13"/>
      <c r="BJ879" s="13"/>
      <c r="BK879" s="14"/>
      <c r="BL879" s="14"/>
    </row>
    <row r="880" s="3" customFormat="1" ht="12.75" customHeight="1" hidden="1">
      <c r="P880" s="10"/>
      <c r="Q880" s="11"/>
      <c r="R880" s="12"/>
      <c r="S880" s="13"/>
      <c r="T880" s="13"/>
      <c r="U880" s="13"/>
      <c r="V880" s="13"/>
      <c r="W880" s="13"/>
      <c r="X880" s="13"/>
      <c r="Y880" s="13"/>
      <c r="Z880" s="12"/>
      <c r="AA880" s="12"/>
      <c r="AB880" s="12"/>
      <c r="AC880" s="12"/>
      <c r="AD880" s="12"/>
      <c r="AE880" s="12"/>
      <c r="AF880" s="12"/>
      <c r="AG880" s="12"/>
      <c r="AH880" s="12"/>
      <c r="AI880" s="12"/>
      <c r="AJ880" s="12"/>
      <c r="AK880" s="12"/>
      <c r="AL880" s="12"/>
      <c r="AM880" s="12"/>
      <c r="AN880" s="12"/>
      <c r="AO880" s="12"/>
      <c r="AP880" s="12"/>
      <c r="AQ880" s="12"/>
      <c r="AR880" s="12"/>
      <c r="AS880" s="12"/>
      <c r="AT880" s="12"/>
      <c r="AU880" s="12"/>
      <c r="AV880" s="12"/>
      <c r="AW880" s="12"/>
      <c r="AX880" s="12"/>
      <c r="AY880" s="12"/>
      <c r="AZ880" s="12"/>
      <c r="BA880" s="12"/>
      <c r="BB880" s="12"/>
      <c r="BC880" s="12"/>
      <c r="BD880" s="12"/>
      <c r="BE880" s="13"/>
      <c r="BF880" s="13"/>
      <c r="BG880" s="14"/>
      <c r="BH880" s="14"/>
      <c r="BI880" s="13"/>
      <c r="BJ880" s="13"/>
      <c r="BK880" s="14"/>
      <c r="BL880" s="14"/>
    </row>
    <row r="881" s="3" customFormat="1" ht="12.75" customHeight="1" hidden="1">
      <c r="P881" s="10"/>
      <c r="Q881" s="11"/>
      <c r="R881" s="12"/>
      <c r="S881" s="13"/>
      <c r="T881" s="13"/>
      <c r="U881" s="13"/>
      <c r="V881" s="13"/>
      <c r="W881" s="13"/>
      <c r="X881" s="13"/>
      <c r="Y881" s="13"/>
      <c r="Z881" s="12"/>
      <c r="AA881" s="12"/>
      <c r="AB881" s="12"/>
      <c r="AC881" s="12"/>
      <c r="AD881" s="12"/>
      <c r="AE881" s="12"/>
      <c r="AF881" s="12"/>
      <c r="AG881" s="12"/>
      <c r="AH881" s="12"/>
      <c r="AI881" s="12"/>
      <c r="AJ881" s="12"/>
      <c r="AK881" s="12"/>
      <c r="AL881" s="12"/>
      <c r="AM881" s="12"/>
      <c r="AN881" s="12"/>
      <c r="AO881" s="12"/>
      <c r="AP881" s="12"/>
      <c r="AQ881" s="12"/>
      <c r="AR881" s="12"/>
      <c r="AS881" s="12"/>
      <c r="AT881" s="12"/>
      <c r="AU881" s="12"/>
      <c r="AV881" s="12"/>
      <c r="AW881" s="12"/>
      <c r="AX881" s="12"/>
      <c r="AY881" s="12"/>
      <c r="AZ881" s="12"/>
      <c r="BA881" s="12"/>
      <c r="BB881" s="12"/>
      <c r="BC881" s="12"/>
      <c r="BD881" s="12"/>
      <c r="BE881" s="13"/>
      <c r="BF881" s="13"/>
      <c r="BG881" s="14"/>
      <c r="BH881" s="14"/>
      <c r="BI881" s="13"/>
      <c r="BJ881" s="13"/>
      <c r="BK881" s="14"/>
      <c r="BL881" s="14"/>
    </row>
    <row r="882" s="3" customFormat="1" ht="12.75" customHeight="1" hidden="1">
      <c r="P882" s="10"/>
      <c r="Q882" s="11"/>
      <c r="R882" s="12"/>
      <c r="S882" s="13"/>
      <c r="T882" s="13"/>
      <c r="U882" s="13"/>
      <c r="V882" s="13"/>
      <c r="W882" s="13"/>
      <c r="X882" s="13"/>
      <c r="Y882" s="13"/>
      <c r="Z882" s="12"/>
      <c r="AA882" s="12"/>
      <c r="AB882" s="12"/>
      <c r="AC882" s="12"/>
      <c r="AD882" s="12"/>
      <c r="AE882" s="12"/>
      <c r="AF882" s="12"/>
      <c r="AG882" s="12"/>
      <c r="AH882" s="12"/>
      <c r="AI882" s="12"/>
      <c r="AJ882" s="12"/>
      <c r="AK882" s="12"/>
      <c r="AL882" s="12"/>
      <c r="AM882" s="12"/>
      <c r="AN882" s="12"/>
      <c r="AO882" s="12"/>
      <c r="AP882" s="12"/>
      <c r="AQ882" s="12"/>
      <c r="AR882" s="12"/>
      <c r="AS882" s="12"/>
      <c r="AT882" s="12"/>
      <c r="AU882" s="12"/>
      <c r="AV882" s="12"/>
      <c r="AW882" s="12"/>
      <c r="AX882" s="12"/>
      <c r="AY882" s="12"/>
      <c r="AZ882" s="12"/>
      <c r="BA882" s="12"/>
      <c r="BB882" s="12"/>
      <c r="BC882" s="12"/>
      <c r="BD882" s="12"/>
      <c r="BE882" s="13"/>
      <c r="BF882" s="13"/>
      <c r="BG882" s="14"/>
      <c r="BH882" s="14"/>
      <c r="BI882" s="13"/>
      <c r="BJ882" s="13"/>
      <c r="BK882" s="14"/>
      <c r="BL882" s="14"/>
    </row>
    <row r="883" s="3" customFormat="1" ht="12.75" customHeight="1" hidden="1">
      <c r="P883" s="10"/>
      <c r="Q883" s="11"/>
      <c r="R883" s="12"/>
      <c r="S883" s="13"/>
      <c r="T883" s="13"/>
      <c r="U883" s="13"/>
      <c r="V883" s="13"/>
      <c r="W883" s="13"/>
      <c r="X883" s="13"/>
      <c r="Y883" s="13"/>
      <c r="Z883" s="12"/>
      <c r="AA883" s="12"/>
      <c r="AB883" s="12"/>
      <c r="AC883" s="12"/>
      <c r="AD883" s="12"/>
      <c r="AE883" s="12"/>
      <c r="AF883" s="12"/>
      <c r="AG883" s="12"/>
      <c r="AH883" s="12"/>
      <c r="AI883" s="12"/>
      <c r="AJ883" s="12"/>
      <c r="AK883" s="12"/>
      <c r="AL883" s="12"/>
      <c r="AM883" s="12"/>
      <c r="AN883" s="12"/>
      <c r="AO883" s="12"/>
      <c r="AP883" s="12"/>
      <c r="AQ883" s="12"/>
      <c r="AR883" s="12"/>
      <c r="AS883" s="12"/>
      <c r="AT883" s="12"/>
      <c r="AU883" s="12"/>
      <c r="AV883" s="12"/>
      <c r="AW883" s="12"/>
      <c r="AX883" s="12"/>
      <c r="AY883" s="12"/>
      <c r="AZ883" s="12"/>
      <c r="BA883" s="12"/>
      <c r="BB883" s="12"/>
      <c r="BC883" s="12"/>
      <c r="BD883" s="12"/>
      <c r="BE883" s="13"/>
      <c r="BF883" s="13"/>
      <c r="BG883" s="14"/>
      <c r="BH883" s="14"/>
      <c r="BI883" s="13"/>
      <c r="BJ883" s="13"/>
      <c r="BK883" s="14"/>
      <c r="BL883" s="14"/>
    </row>
    <row r="884" s="3" customFormat="1" ht="12.75" customHeight="1" hidden="1">
      <c r="P884" s="10"/>
      <c r="Q884" s="11"/>
      <c r="R884" s="12"/>
      <c r="S884" s="13"/>
      <c r="T884" s="13"/>
      <c r="U884" s="13"/>
      <c r="V884" s="13"/>
      <c r="W884" s="13"/>
      <c r="X884" s="13"/>
      <c r="Y884" s="13"/>
      <c r="Z884" s="12"/>
      <c r="AA884" s="12"/>
      <c r="AB884" s="12"/>
      <c r="AC884" s="12"/>
      <c r="AD884" s="12"/>
      <c r="AE884" s="12"/>
      <c r="AF884" s="12"/>
      <c r="AG884" s="12"/>
      <c r="AH884" s="12"/>
      <c r="AI884" s="12"/>
      <c r="AJ884" s="12"/>
      <c r="AK884" s="12"/>
      <c r="AL884" s="12"/>
      <c r="AM884" s="12"/>
      <c r="AN884" s="12"/>
      <c r="AO884" s="12"/>
      <c r="AP884" s="12"/>
      <c r="AQ884" s="12"/>
      <c r="AR884" s="12"/>
      <c r="AS884" s="12"/>
      <c r="AT884" s="12"/>
      <c r="AU884" s="12"/>
      <c r="AV884" s="12"/>
      <c r="AW884" s="12"/>
      <c r="AX884" s="12"/>
      <c r="AY884" s="12"/>
      <c r="AZ884" s="12"/>
      <c r="BA884" s="12"/>
      <c r="BB884" s="12"/>
      <c r="BC884" s="12"/>
      <c r="BD884" s="12"/>
      <c r="BE884" s="13"/>
      <c r="BF884" s="13"/>
      <c r="BG884" s="14"/>
      <c r="BH884" s="14"/>
      <c r="BI884" s="13"/>
      <c r="BJ884" s="13"/>
      <c r="BK884" s="14"/>
      <c r="BL884" s="14"/>
    </row>
    <row r="885" s="3" customFormat="1" ht="12.75" customHeight="1" hidden="1">
      <c r="P885" s="10"/>
      <c r="Q885" s="11"/>
      <c r="R885" s="12"/>
      <c r="S885" s="13"/>
      <c r="T885" s="13"/>
      <c r="U885" s="13"/>
      <c r="V885" s="13"/>
      <c r="W885" s="13"/>
      <c r="X885" s="13"/>
      <c r="Y885" s="13"/>
      <c r="Z885" s="12"/>
      <c r="AA885" s="12"/>
      <c r="AB885" s="12"/>
      <c r="AC885" s="12"/>
      <c r="AD885" s="12"/>
      <c r="AE885" s="12"/>
      <c r="AF885" s="12"/>
      <c r="AG885" s="12"/>
      <c r="AH885" s="12"/>
      <c r="AI885" s="12"/>
      <c r="AJ885" s="12"/>
      <c r="AK885" s="12"/>
      <c r="AL885" s="12"/>
      <c r="AM885" s="12"/>
      <c r="AN885" s="12"/>
      <c r="AO885" s="12"/>
      <c r="AP885" s="12"/>
      <c r="AQ885" s="12"/>
      <c r="AR885" s="12"/>
      <c r="AS885" s="12"/>
      <c r="AT885" s="12"/>
      <c r="AU885" s="12"/>
      <c r="AV885" s="12"/>
      <c r="AW885" s="12"/>
      <c r="AX885" s="12"/>
      <c r="AY885" s="12"/>
      <c r="AZ885" s="12"/>
      <c r="BA885" s="12"/>
      <c r="BB885" s="12"/>
      <c r="BC885" s="12"/>
      <c r="BD885" s="12"/>
      <c r="BE885" s="13"/>
      <c r="BF885" s="13"/>
      <c r="BG885" s="14"/>
      <c r="BH885" s="14"/>
      <c r="BI885" s="13"/>
      <c r="BJ885" s="13"/>
      <c r="BK885" s="14"/>
      <c r="BL885" s="14"/>
    </row>
    <row r="886" s="3" customFormat="1" ht="12.75" customHeight="1" hidden="1">
      <c r="P886" s="10"/>
      <c r="Q886" s="11"/>
      <c r="R886" s="12"/>
      <c r="S886" s="13"/>
      <c r="T886" s="13"/>
      <c r="U886" s="13"/>
      <c r="V886" s="13"/>
      <c r="W886" s="13"/>
      <c r="X886" s="13"/>
      <c r="Y886" s="13"/>
      <c r="Z886" s="12"/>
      <c r="AA886" s="12"/>
      <c r="AB886" s="12"/>
      <c r="AC886" s="12"/>
      <c r="AD886" s="12"/>
      <c r="AE886" s="12"/>
      <c r="AF886" s="12"/>
      <c r="AG886" s="12"/>
      <c r="AH886" s="12"/>
      <c r="AI886" s="12"/>
      <c r="AJ886" s="12"/>
      <c r="AK886" s="12"/>
      <c r="AL886" s="12"/>
      <c r="AM886" s="12"/>
      <c r="AN886" s="12"/>
      <c r="AO886" s="12"/>
      <c r="AP886" s="12"/>
      <c r="AQ886" s="12"/>
      <c r="AR886" s="12"/>
      <c r="AS886" s="12"/>
      <c r="AT886" s="12"/>
      <c r="AU886" s="12"/>
      <c r="AV886" s="12"/>
      <c r="AW886" s="12"/>
      <c r="AX886" s="12"/>
      <c r="AY886" s="12"/>
      <c r="AZ886" s="12"/>
      <c r="BA886" s="12"/>
      <c r="BB886" s="12"/>
      <c r="BC886" s="12"/>
      <c r="BD886" s="12"/>
      <c r="BE886" s="13"/>
      <c r="BF886" s="13"/>
      <c r="BG886" s="14"/>
      <c r="BH886" s="14"/>
      <c r="BI886" s="13"/>
      <c r="BJ886" s="13"/>
      <c r="BK886" s="14"/>
      <c r="BL886" s="14"/>
    </row>
    <row r="887" s="3" customFormat="1" ht="12.75" customHeight="1" hidden="1">
      <c r="P887" s="10"/>
      <c r="Q887" s="11"/>
      <c r="R887" s="12"/>
      <c r="S887" s="13"/>
      <c r="T887" s="13"/>
      <c r="U887" s="13"/>
      <c r="V887" s="13"/>
      <c r="W887" s="13"/>
      <c r="X887" s="13"/>
      <c r="Y887" s="13"/>
      <c r="Z887" s="12"/>
      <c r="AA887" s="12"/>
      <c r="AB887" s="12"/>
      <c r="AC887" s="12"/>
      <c r="AD887" s="12"/>
      <c r="AE887" s="12"/>
      <c r="AF887" s="12"/>
      <c r="AG887" s="12"/>
      <c r="AH887" s="12"/>
      <c r="AI887" s="12"/>
      <c r="AJ887" s="12"/>
      <c r="AK887" s="12"/>
      <c r="AL887" s="12"/>
      <c r="AM887" s="12"/>
      <c r="AN887" s="12"/>
      <c r="AO887" s="12"/>
      <c r="AP887" s="12"/>
      <c r="AQ887" s="12"/>
      <c r="AR887" s="12"/>
      <c r="AS887" s="12"/>
      <c r="AT887" s="12"/>
      <c r="AU887" s="12"/>
      <c r="AV887" s="12"/>
      <c r="AW887" s="12"/>
      <c r="AX887" s="12"/>
      <c r="AY887" s="12"/>
      <c r="AZ887" s="12"/>
      <c r="BA887" s="12"/>
      <c r="BB887" s="12"/>
      <c r="BC887" s="12"/>
      <c r="BD887" s="12"/>
      <c r="BE887" s="13"/>
      <c r="BF887" s="13"/>
      <c r="BG887" s="14"/>
      <c r="BH887" s="14"/>
      <c r="BI887" s="13"/>
      <c r="BJ887" s="13"/>
      <c r="BK887" s="14"/>
      <c r="BL887" s="14"/>
    </row>
    <row r="888" s="3" customFormat="1" ht="12.75" customHeight="1" hidden="1">
      <c r="P888" s="10"/>
      <c r="Q888" s="11"/>
      <c r="R888" s="12"/>
      <c r="S888" s="13"/>
      <c r="T888" s="13"/>
      <c r="U888" s="13"/>
      <c r="V888" s="13"/>
      <c r="W888" s="13"/>
      <c r="X888" s="13"/>
      <c r="Y888" s="13"/>
      <c r="Z888" s="12"/>
      <c r="AA888" s="12"/>
      <c r="AB888" s="12"/>
      <c r="AC888" s="12"/>
      <c r="AD888" s="12"/>
      <c r="AE888" s="12"/>
      <c r="AF888" s="12"/>
      <c r="AG888" s="12"/>
      <c r="AH888" s="12"/>
      <c r="AI888" s="12"/>
      <c r="AJ888" s="12"/>
      <c r="AK888" s="12"/>
      <c r="AL888" s="12"/>
      <c r="AM888" s="12"/>
      <c r="AN888" s="12"/>
      <c r="AO888" s="12"/>
      <c r="AP888" s="12"/>
      <c r="AQ888" s="12"/>
      <c r="AR888" s="12"/>
      <c r="AS888" s="12"/>
      <c r="AT888" s="12"/>
      <c r="AU888" s="12"/>
      <c r="AV888" s="12"/>
      <c r="AW888" s="12"/>
      <c r="AX888" s="12"/>
      <c r="AY888" s="12"/>
      <c r="AZ888" s="12"/>
      <c r="BA888" s="12"/>
      <c r="BB888" s="12"/>
      <c r="BC888" s="12"/>
      <c r="BD888" s="12"/>
      <c r="BE888" s="13"/>
      <c r="BF888" s="13"/>
      <c r="BG888" s="14"/>
      <c r="BH888" s="14"/>
      <c r="BI888" s="13"/>
      <c r="BJ888" s="13"/>
      <c r="BK888" s="14"/>
      <c r="BL888" s="14"/>
    </row>
    <row r="889" s="3" customFormat="1" ht="12.75" customHeight="1" hidden="1">
      <c r="P889" s="10"/>
      <c r="Q889" s="11"/>
      <c r="R889" s="12"/>
      <c r="S889" s="13"/>
      <c r="T889" s="13"/>
      <c r="U889" s="13"/>
      <c r="V889" s="13"/>
      <c r="W889" s="13"/>
      <c r="X889" s="13"/>
      <c r="Y889" s="13"/>
      <c r="Z889" s="12"/>
      <c r="AA889" s="12"/>
      <c r="AB889" s="12"/>
      <c r="AC889" s="12"/>
      <c r="AD889" s="12"/>
      <c r="AE889" s="12"/>
      <c r="AF889" s="12"/>
      <c r="AG889" s="12"/>
      <c r="AH889" s="12"/>
      <c r="AI889" s="12"/>
      <c r="AJ889" s="12"/>
      <c r="AK889" s="12"/>
      <c r="AL889" s="12"/>
      <c r="AM889" s="12"/>
      <c r="AN889" s="12"/>
      <c r="AO889" s="12"/>
      <c r="AP889" s="12"/>
      <c r="AQ889" s="12"/>
      <c r="AR889" s="12"/>
      <c r="AS889" s="12"/>
      <c r="AT889" s="12"/>
      <c r="AU889" s="12"/>
      <c r="AV889" s="12"/>
      <c r="AW889" s="12"/>
      <c r="AX889" s="12"/>
      <c r="AY889" s="12"/>
      <c r="AZ889" s="12"/>
      <c r="BA889" s="12"/>
      <c r="BB889" s="12"/>
      <c r="BC889" s="12"/>
      <c r="BD889" s="12"/>
      <c r="BE889" s="13"/>
      <c r="BF889" s="13"/>
      <c r="BG889" s="14"/>
      <c r="BH889" s="14"/>
      <c r="BI889" s="13"/>
      <c r="BJ889" s="13"/>
      <c r="BK889" s="14"/>
      <c r="BL889" s="14"/>
    </row>
    <row r="890" s="3" customFormat="1" ht="12.75" customHeight="1" hidden="1">
      <c r="P890" s="10"/>
      <c r="Q890" s="11"/>
      <c r="R890" s="12"/>
      <c r="S890" s="13"/>
      <c r="T890" s="13"/>
      <c r="U890" s="13"/>
      <c r="V890" s="13"/>
      <c r="W890" s="13"/>
      <c r="X890" s="13"/>
      <c r="Y890" s="13"/>
      <c r="Z890" s="12"/>
      <c r="AA890" s="12"/>
      <c r="AB890" s="12"/>
      <c r="AC890" s="12"/>
      <c r="AD890" s="12"/>
      <c r="AE890" s="12"/>
      <c r="AF890" s="12"/>
      <c r="AG890" s="12"/>
      <c r="AH890" s="12"/>
      <c r="AI890" s="12"/>
      <c r="AJ890" s="12"/>
      <c r="AK890" s="12"/>
      <c r="AL890" s="12"/>
      <c r="AM890" s="12"/>
      <c r="AN890" s="12"/>
      <c r="AO890" s="12"/>
      <c r="AP890" s="12"/>
      <c r="AQ890" s="12"/>
      <c r="AR890" s="12"/>
      <c r="AS890" s="12"/>
      <c r="AT890" s="12"/>
      <c r="AU890" s="12"/>
      <c r="AV890" s="12"/>
      <c r="AW890" s="12"/>
      <c r="AX890" s="12"/>
      <c r="AY890" s="12"/>
      <c r="AZ890" s="12"/>
      <c r="BA890" s="12"/>
      <c r="BB890" s="12"/>
      <c r="BC890" s="12"/>
      <c r="BD890" s="12"/>
      <c r="BE890" s="13"/>
      <c r="BF890" s="13"/>
      <c r="BG890" s="14"/>
      <c r="BH890" s="14"/>
      <c r="BI890" s="13"/>
      <c r="BJ890" s="13"/>
      <c r="BK890" s="14"/>
      <c r="BL890" s="14"/>
    </row>
    <row r="891" s="3" customFormat="1" ht="12.75" customHeight="1" hidden="1">
      <c r="P891" s="10"/>
      <c r="Q891" s="11"/>
      <c r="R891" s="12"/>
      <c r="S891" s="13"/>
      <c r="T891" s="13"/>
      <c r="U891" s="13"/>
      <c r="V891" s="13"/>
      <c r="W891" s="13"/>
      <c r="X891" s="13"/>
      <c r="Y891" s="13"/>
      <c r="Z891" s="12"/>
      <c r="AA891" s="12"/>
      <c r="AB891" s="12"/>
      <c r="AC891" s="12"/>
      <c r="AD891" s="12"/>
      <c r="AE891" s="12"/>
      <c r="AF891" s="12"/>
      <c r="AG891" s="12"/>
      <c r="AH891" s="12"/>
      <c r="AI891" s="12"/>
      <c r="AJ891" s="12"/>
      <c r="AK891" s="12"/>
      <c r="AL891" s="12"/>
      <c r="AM891" s="12"/>
      <c r="AN891" s="12"/>
      <c r="AO891" s="12"/>
      <c r="AP891" s="12"/>
      <c r="AQ891" s="12"/>
      <c r="AR891" s="12"/>
      <c r="AS891" s="12"/>
      <c r="AT891" s="12"/>
      <c r="AU891" s="12"/>
      <c r="AV891" s="12"/>
      <c r="AW891" s="12"/>
      <c r="AX891" s="12"/>
      <c r="AY891" s="12"/>
      <c r="AZ891" s="12"/>
      <c r="BA891" s="12"/>
      <c r="BB891" s="12"/>
      <c r="BC891" s="12"/>
      <c r="BD891" s="12"/>
      <c r="BE891" s="13"/>
      <c r="BF891" s="13"/>
      <c r="BG891" s="14"/>
      <c r="BH891" s="14"/>
      <c r="BI891" s="13"/>
      <c r="BJ891" s="13"/>
      <c r="BK891" s="14"/>
      <c r="BL891" s="14"/>
    </row>
    <row r="892" s="3" customFormat="1" ht="12.75" customHeight="1" hidden="1">
      <c r="P892" s="10"/>
      <c r="Q892" s="11"/>
      <c r="R892" s="12"/>
      <c r="S892" s="13"/>
      <c r="T892" s="13"/>
      <c r="U892" s="13"/>
      <c r="V892" s="13"/>
      <c r="W892" s="13"/>
      <c r="X892" s="13"/>
      <c r="Y892" s="13"/>
      <c r="Z892" s="12"/>
      <c r="AA892" s="12"/>
      <c r="AB892" s="12"/>
      <c r="AC892" s="12"/>
      <c r="AD892" s="12"/>
      <c r="AE892" s="12"/>
      <c r="AF892" s="12"/>
      <c r="AG892" s="12"/>
      <c r="AH892" s="12"/>
      <c r="AI892" s="12"/>
      <c r="AJ892" s="12"/>
      <c r="AK892" s="12"/>
      <c r="AL892" s="12"/>
      <c r="AM892" s="12"/>
      <c r="AN892" s="12"/>
      <c r="AO892" s="12"/>
      <c r="AP892" s="12"/>
      <c r="AQ892" s="12"/>
      <c r="AR892" s="12"/>
      <c r="AS892" s="12"/>
      <c r="AT892" s="12"/>
      <c r="AU892" s="12"/>
      <c r="AV892" s="12"/>
      <c r="AW892" s="12"/>
      <c r="AX892" s="12"/>
      <c r="AY892" s="12"/>
      <c r="AZ892" s="12"/>
      <c r="BA892" s="12"/>
      <c r="BB892" s="12"/>
      <c r="BC892" s="12"/>
      <c r="BD892" s="12"/>
      <c r="BE892" s="13"/>
      <c r="BF892" s="13"/>
      <c r="BG892" s="14"/>
      <c r="BH892" s="14"/>
      <c r="BI892" s="13"/>
      <c r="BJ892" s="13"/>
      <c r="BK892" s="14"/>
      <c r="BL892" s="14"/>
    </row>
    <row r="893" s="3" customFormat="1" ht="12.75" customHeight="1" hidden="1">
      <c r="P893" s="10"/>
      <c r="Q893" s="11"/>
      <c r="R893" s="12"/>
      <c r="S893" s="13"/>
      <c r="T893" s="13"/>
      <c r="U893" s="13"/>
      <c r="V893" s="13"/>
      <c r="W893" s="13"/>
      <c r="X893" s="13"/>
      <c r="Y893" s="13"/>
      <c r="Z893" s="12"/>
      <c r="AA893" s="12"/>
      <c r="AB893" s="12"/>
      <c r="AC893" s="12"/>
      <c r="AD893" s="12"/>
      <c r="AE893" s="12"/>
      <c r="AF893" s="12"/>
      <c r="AG893" s="12"/>
      <c r="AH893" s="12"/>
      <c r="AI893" s="12"/>
      <c r="AJ893" s="12"/>
      <c r="AK893" s="12"/>
      <c r="AL893" s="12"/>
      <c r="AM893" s="12"/>
      <c r="AN893" s="12"/>
      <c r="AO893" s="12"/>
      <c r="AP893" s="12"/>
      <c r="AQ893" s="12"/>
      <c r="AR893" s="12"/>
      <c r="AS893" s="12"/>
      <c r="AT893" s="12"/>
      <c r="AU893" s="12"/>
      <c r="AV893" s="12"/>
      <c r="AW893" s="12"/>
      <c r="AX893" s="12"/>
      <c r="AY893" s="12"/>
      <c r="AZ893" s="12"/>
      <c r="BA893" s="12"/>
      <c r="BB893" s="12"/>
      <c r="BC893" s="12"/>
      <c r="BD893" s="12"/>
      <c r="BE893" s="13"/>
      <c r="BF893" s="13"/>
      <c r="BG893" s="14"/>
      <c r="BH893" s="14"/>
      <c r="BI893" s="13"/>
      <c r="BJ893" s="13"/>
      <c r="BK893" s="14"/>
      <c r="BL893" s="14"/>
    </row>
    <row r="894" s="3" customFormat="1" ht="12.75" customHeight="1" hidden="1">
      <c r="P894" s="10"/>
      <c r="Q894" s="11"/>
      <c r="R894" s="12"/>
      <c r="S894" s="13"/>
      <c r="T894" s="13"/>
      <c r="U894" s="13"/>
      <c r="V894" s="13"/>
      <c r="W894" s="13"/>
      <c r="X894" s="13"/>
      <c r="Y894" s="13"/>
      <c r="Z894" s="12"/>
      <c r="AA894" s="12"/>
      <c r="AB894" s="12"/>
      <c r="AC894" s="12"/>
      <c r="AD894" s="12"/>
      <c r="AE894" s="12"/>
      <c r="AF894" s="12"/>
      <c r="AG894" s="12"/>
      <c r="AH894" s="12"/>
      <c r="AI894" s="12"/>
      <c r="AJ894" s="12"/>
      <c r="AK894" s="12"/>
      <c r="AL894" s="12"/>
      <c r="AM894" s="12"/>
      <c r="AN894" s="12"/>
      <c r="AO894" s="12"/>
      <c r="AP894" s="12"/>
      <c r="AQ894" s="12"/>
      <c r="AR894" s="12"/>
      <c r="AS894" s="12"/>
      <c r="AT894" s="12"/>
      <c r="AU894" s="12"/>
      <c r="AV894" s="12"/>
      <c r="AW894" s="12"/>
      <c r="AX894" s="12"/>
      <c r="AY894" s="12"/>
      <c r="AZ894" s="12"/>
      <c r="BA894" s="12"/>
      <c r="BB894" s="12"/>
      <c r="BC894" s="12"/>
      <c r="BD894" s="12"/>
      <c r="BE894" s="13"/>
      <c r="BF894" s="13"/>
      <c r="BG894" s="14"/>
      <c r="BH894" s="14"/>
      <c r="BI894" s="13"/>
      <c r="BJ894" s="13"/>
      <c r="BK894" s="14"/>
      <c r="BL894" s="14"/>
    </row>
    <row r="895" s="3" customFormat="1" ht="12.75" customHeight="1" hidden="1">
      <c r="P895" s="10"/>
      <c r="Q895" s="11"/>
      <c r="R895" s="12"/>
      <c r="S895" s="13"/>
      <c r="T895" s="13"/>
      <c r="U895" s="13"/>
      <c r="V895" s="13"/>
      <c r="W895" s="13"/>
      <c r="X895" s="13"/>
      <c r="Y895" s="13"/>
      <c r="Z895" s="12"/>
      <c r="AA895" s="12"/>
      <c r="AB895" s="12"/>
      <c r="AC895" s="12"/>
      <c r="AD895" s="12"/>
      <c r="AE895" s="12"/>
      <c r="AF895" s="12"/>
      <c r="AG895" s="12"/>
      <c r="AH895" s="12"/>
      <c r="AI895" s="12"/>
      <c r="AJ895" s="12"/>
      <c r="AK895" s="12"/>
      <c r="AL895" s="12"/>
      <c r="AM895" s="12"/>
      <c r="AN895" s="12"/>
      <c r="AO895" s="12"/>
      <c r="AP895" s="12"/>
      <c r="AQ895" s="12"/>
      <c r="AR895" s="12"/>
      <c r="AS895" s="12"/>
      <c r="AT895" s="12"/>
      <c r="AU895" s="12"/>
      <c r="AV895" s="12"/>
      <c r="AW895" s="12"/>
      <c r="AX895" s="12"/>
      <c r="AY895" s="12"/>
      <c r="AZ895" s="12"/>
      <c r="BA895" s="12"/>
      <c r="BB895" s="12"/>
      <c r="BC895" s="12"/>
      <c r="BD895" s="12"/>
      <c r="BE895" s="13"/>
      <c r="BF895" s="13"/>
      <c r="BG895" s="14"/>
      <c r="BH895" s="14"/>
      <c r="BI895" s="13"/>
      <c r="BJ895" s="13"/>
      <c r="BK895" s="14"/>
      <c r="BL895" s="14"/>
    </row>
    <row r="896" s="3" customFormat="1" ht="12.75" customHeight="1" hidden="1">
      <c r="P896" s="10"/>
      <c r="Q896" s="11"/>
      <c r="R896" s="12"/>
      <c r="S896" s="13"/>
      <c r="T896" s="13"/>
      <c r="U896" s="13"/>
      <c r="V896" s="13"/>
      <c r="W896" s="13"/>
      <c r="X896" s="13"/>
      <c r="Y896" s="13"/>
      <c r="Z896" s="12"/>
      <c r="AA896" s="12"/>
      <c r="AB896" s="12"/>
      <c r="AC896" s="12"/>
      <c r="AD896" s="12"/>
      <c r="AE896" s="12"/>
      <c r="AF896" s="12"/>
      <c r="AG896" s="12"/>
      <c r="AH896" s="12"/>
      <c r="AI896" s="12"/>
      <c r="AJ896" s="12"/>
      <c r="AK896" s="12"/>
      <c r="AL896" s="12"/>
      <c r="AM896" s="12"/>
      <c r="AN896" s="12"/>
      <c r="AO896" s="12"/>
      <c r="AP896" s="12"/>
      <c r="AQ896" s="12"/>
      <c r="AR896" s="12"/>
      <c r="AS896" s="12"/>
      <c r="AT896" s="12"/>
      <c r="AU896" s="12"/>
      <c r="AV896" s="12"/>
      <c r="AW896" s="12"/>
      <c r="AX896" s="12"/>
      <c r="AY896" s="12"/>
      <c r="AZ896" s="12"/>
      <c r="BA896" s="12"/>
      <c r="BB896" s="12"/>
      <c r="BC896" s="12"/>
      <c r="BD896" s="12"/>
      <c r="BE896" s="13"/>
      <c r="BF896" s="13"/>
      <c r="BG896" s="14"/>
      <c r="BH896" s="14"/>
      <c r="BI896" s="13"/>
      <c r="BJ896" s="13"/>
      <c r="BK896" s="14"/>
      <c r="BL896" s="14"/>
    </row>
    <row r="897" s="3" customFormat="1" ht="12.75" customHeight="1" hidden="1">
      <c r="P897" s="10"/>
      <c r="Q897" s="11"/>
      <c r="R897" s="12"/>
      <c r="S897" s="13"/>
      <c r="T897" s="13"/>
      <c r="U897" s="13"/>
      <c r="V897" s="13"/>
      <c r="W897" s="13"/>
      <c r="X897" s="13"/>
      <c r="Y897" s="13"/>
      <c r="Z897" s="12"/>
      <c r="AA897" s="12"/>
      <c r="AB897" s="12"/>
      <c r="AC897" s="12"/>
      <c r="AD897" s="12"/>
      <c r="AE897" s="12"/>
      <c r="AF897" s="12"/>
      <c r="AG897" s="12"/>
      <c r="AH897" s="12"/>
      <c r="AI897" s="12"/>
      <c r="AJ897" s="12"/>
      <c r="AK897" s="12"/>
      <c r="AL897" s="12"/>
      <c r="AM897" s="12"/>
      <c r="AN897" s="12"/>
      <c r="AO897" s="12"/>
      <c r="AP897" s="12"/>
      <c r="AQ897" s="12"/>
      <c r="AR897" s="12"/>
      <c r="AS897" s="12"/>
      <c r="AT897" s="12"/>
      <c r="AU897" s="12"/>
      <c r="AV897" s="12"/>
      <c r="AW897" s="12"/>
      <c r="AX897" s="12"/>
      <c r="AY897" s="12"/>
      <c r="AZ897" s="12"/>
      <c r="BA897" s="12"/>
      <c r="BB897" s="12"/>
      <c r="BC897" s="12"/>
      <c r="BD897" s="12"/>
      <c r="BE897" s="13"/>
      <c r="BF897" s="13"/>
      <c r="BG897" s="14"/>
      <c r="BH897" s="14"/>
      <c r="BI897" s="13"/>
      <c r="BJ897" s="13"/>
      <c r="BK897" s="14"/>
      <c r="BL897" s="14"/>
    </row>
    <row r="898" s="3" customFormat="1" ht="12.75" customHeight="1" hidden="1">
      <c r="P898" s="10"/>
      <c r="Q898" s="11"/>
      <c r="R898" s="12"/>
      <c r="S898" s="13"/>
      <c r="T898" s="13"/>
      <c r="U898" s="13"/>
      <c r="V898" s="13"/>
      <c r="W898" s="13"/>
      <c r="X898" s="13"/>
      <c r="Y898" s="13"/>
      <c r="Z898" s="12"/>
      <c r="AA898" s="12"/>
      <c r="AB898" s="12"/>
      <c r="AC898" s="12"/>
      <c r="AD898" s="12"/>
      <c r="AE898" s="12"/>
      <c r="AF898" s="12"/>
      <c r="AG898" s="12"/>
      <c r="AH898" s="12"/>
      <c r="AI898" s="12"/>
      <c r="AJ898" s="12"/>
      <c r="AK898" s="12"/>
      <c r="AL898" s="12"/>
      <c r="AM898" s="12"/>
      <c r="AN898" s="12"/>
      <c r="AO898" s="12"/>
      <c r="AP898" s="12"/>
      <c r="AQ898" s="12"/>
      <c r="AR898" s="12"/>
      <c r="AS898" s="12"/>
      <c r="AT898" s="12"/>
      <c r="AU898" s="12"/>
      <c r="AV898" s="12"/>
      <c r="AW898" s="12"/>
      <c r="AX898" s="12"/>
      <c r="AY898" s="12"/>
      <c r="AZ898" s="12"/>
      <c r="BA898" s="12"/>
      <c r="BB898" s="12"/>
      <c r="BC898" s="12"/>
      <c r="BD898" s="12"/>
      <c r="BE898" s="13"/>
      <c r="BF898" s="13"/>
      <c r="BG898" s="14"/>
      <c r="BH898" s="14"/>
      <c r="BI898" s="13"/>
      <c r="BJ898" s="13"/>
      <c r="BK898" s="14"/>
      <c r="BL898" s="14"/>
    </row>
    <row r="899" s="3" customFormat="1" ht="12.75" customHeight="1" hidden="1">
      <c r="P899" s="10"/>
      <c r="Q899" s="11"/>
      <c r="R899" s="12"/>
      <c r="S899" s="13"/>
      <c r="T899" s="13"/>
      <c r="U899" s="13"/>
      <c r="V899" s="13"/>
      <c r="W899" s="13"/>
      <c r="X899" s="13"/>
      <c r="Y899" s="13"/>
      <c r="Z899" s="12"/>
      <c r="AA899" s="12"/>
      <c r="AB899" s="12"/>
      <c r="AC899" s="12"/>
      <c r="AD899" s="12"/>
      <c r="AE899" s="12"/>
      <c r="AF899" s="12"/>
      <c r="AG899" s="12"/>
      <c r="AH899" s="12"/>
      <c r="AI899" s="12"/>
      <c r="AJ899" s="12"/>
      <c r="AK899" s="12"/>
      <c r="AL899" s="12"/>
      <c r="AM899" s="12"/>
      <c r="AN899" s="12"/>
      <c r="AO899" s="12"/>
      <c r="AP899" s="12"/>
      <c r="AQ899" s="12"/>
      <c r="AR899" s="12"/>
      <c r="AS899" s="12"/>
      <c r="AT899" s="12"/>
      <c r="AU899" s="12"/>
      <c r="AV899" s="12"/>
      <c r="AW899" s="12"/>
      <c r="AX899" s="12"/>
      <c r="AY899" s="12"/>
      <c r="AZ899" s="12"/>
      <c r="BA899" s="12"/>
      <c r="BB899" s="12"/>
      <c r="BC899" s="12"/>
      <c r="BD899" s="12"/>
      <c r="BE899" s="13"/>
      <c r="BF899" s="13"/>
      <c r="BG899" s="14"/>
      <c r="BH899" s="14"/>
      <c r="BI899" s="13"/>
      <c r="BJ899" s="13"/>
      <c r="BK899" s="14"/>
      <c r="BL899" s="14"/>
    </row>
    <row r="900" s="3" customFormat="1" ht="12.75" customHeight="1" hidden="1">
      <c r="P900" s="10"/>
      <c r="Q900" s="11"/>
      <c r="R900" s="12"/>
      <c r="S900" s="13"/>
      <c r="T900" s="13"/>
      <c r="U900" s="13"/>
      <c r="V900" s="13"/>
      <c r="W900" s="13"/>
      <c r="X900" s="13"/>
      <c r="Y900" s="13"/>
      <c r="Z900" s="12"/>
      <c r="AA900" s="12"/>
      <c r="AB900" s="12"/>
      <c r="AC900" s="12"/>
      <c r="AD900" s="12"/>
      <c r="AE900" s="12"/>
      <c r="AF900" s="12"/>
      <c r="AG900" s="12"/>
      <c r="AH900" s="12"/>
      <c r="AI900" s="12"/>
      <c r="AJ900" s="12"/>
      <c r="AK900" s="12"/>
      <c r="AL900" s="12"/>
      <c r="AM900" s="12"/>
      <c r="AN900" s="12"/>
      <c r="AO900" s="12"/>
      <c r="AP900" s="12"/>
      <c r="AQ900" s="12"/>
      <c r="AR900" s="12"/>
      <c r="AS900" s="12"/>
      <c r="AT900" s="12"/>
      <c r="AU900" s="12"/>
      <c r="AV900" s="12"/>
      <c r="AW900" s="12"/>
      <c r="AX900" s="12"/>
      <c r="AY900" s="12"/>
      <c r="AZ900" s="12"/>
      <c r="BA900" s="12"/>
      <c r="BB900" s="12"/>
      <c r="BC900" s="12"/>
      <c r="BD900" s="12"/>
      <c r="BE900" s="13"/>
      <c r="BF900" s="13"/>
      <c r="BG900" s="14"/>
      <c r="BH900" s="14"/>
      <c r="BI900" s="13"/>
      <c r="BJ900" s="13"/>
      <c r="BK900" s="14"/>
      <c r="BL900" s="14"/>
    </row>
    <row r="901" s="3" customFormat="1" ht="12.75" customHeight="1" hidden="1">
      <c r="P901" s="10"/>
      <c r="Q901" s="11"/>
      <c r="R901" s="12"/>
      <c r="S901" s="13"/>
      <c r="T901" s="13"/>
      <c r="U901" s="13"/>
      <c r="V901" s="13"/>
      <c r="W901" s="13"/>
      <c r="X901" s="13"/>
      <c r="Y901" s="13"/>
      <c r="Z901" s="12"/>
      <c r="AA901" s="12"/>
      <c r="AB901" s="12"/>
      <c r="AC901" s="12"/>
      <c r="AD901" s="12"/>
      <c r="AE901" s="12"/>
      <c r="AF901" s="12"/>
      <c r="AG901" s="12"/>
      <c r="AH901" s="12"/>
      <c r="AI901" s="12"/>
      <c r="AJ901" s="12"/>
      <c r="AK901" s="12"/>
      <c r="AL901" s="12"/>
      <c r="AM901" s="12"/>
      <c r="AN901" s="12"/>
      <c r="AO901" s="12"/>
      <c r="AP901" s="12"/>
      <c r="AQ901" s="12"/>
      <c r="AR901" s="12"/>
      <c r="AS901" s="12"/>
      <c r="AT901" s="12"/>
      <c r="AU901" s="12"/>
      <c r="AV901" s="12"/>
      <c r="AW901" s="12"/>
      <c r="AX901" s="12"/>
      <c r="AY901" s="12"/>
      <c r="AZ901" s="12"/>
      <c r="BA901" s="12"/>
      <c r="BB901" s="12"/>
      <c r="BC901" s="12"/>
      <c r="BD901" s="12"/>
      <c r="BE901" s="13"/>
      <c r="BF901" s="13"/>
      <c r="BG901" s="14"/>
      <c r="BH901" s="14"/>
      <c r="BI901" s="13"/>
      <c r="BJ901" s="13"/>
      <c r="BK901" s="14"/>
      <c r="BL901" s="14"/>
    </row>
    <row r="902" s="3" customFormat="1" ht="12.75" customHeight="1" hidden="1">
      <c r="P902" s="10"/>
      <c r="Q902" s="11"/>
      <c r="R902" s="12"/>
      <c r="S902" s="13"/>
      <c r="T902" s="13"/>
      <c r="U902" s="13"/>
      <c r="V902" s="13"/>
      <c r="W902" s="13"/>
      <c r="X902" s="13"/>
      <c r="Y902" s="13"/>
      <c r="Z902" s="12"/>
      <c r="AA902" s="12"/>
      <c r="AB902" s="12"/>
      <c r="AC902" s="12"/>
      <c r="AD902" s="12"/>
      <c r="AE902" s="12"/>
      <c r="AF902" s="12"/>
      <c r="AG902" s="12"/>
      <c r="AH902" s="12"/>
      <c r="AI902" s="12"/>
      <c r="AJ902" s="12"/>
      <c r="AK902" s="12"/>
      <c r="AL902" s="12"/>
      <c r="AM902" s="12"/>
      <c r="AN902" s="12"/>
      <c r="AO902" s="12"/>
      <c r="AP902" s="12"/>
      <c r="AQ902" s="12"/>
      <c r="AR902" s="12"/>
      <c r="AS902" s="12"/>
      <c r="AT902" s="12"/>
      <c r="AU902" s="12"/>
      <c r="AV902" s="12"/>
      <c r="AW902" s="12"/>
      <c r="AX902" s="12"/>
      <c r="AY902" s="12"/>
      <c r="AZ902" s="12"/>
      <c r="BA902" s="12"/>
      <c r="BB902" s="12"/>
      <c r="BC902" s="12"/>
      <c r="BD902" s="12"/>
      <c r="BE902" s="13"/>
      <c r="BF902" s="13"/>
      <c r="BG902" s="14"/>
      <c r="BH902" s="14"/>
      <c r="BI902" s="13"/>
      <c r="BJ902" s="13"/>
      <c r="BK902" s="14"/>
      <c r="BL902" s="14"/>
    </row>
    <row r="903" s="3" customFormat="1" ht="12.75" customHeight="1" hidden="1">
      <c r="P903" s="10"/>
      <c r="Q903" s="11"/>
      <c r="R903" s="12"/>
      <c r="S903" s="13"/>
      <c r="T903" s="13"/>
      <c r="U903" s="13"/>
      <c r="V903" s="13"/>
      <c r="W903" s="13"/>
      <c r="X903" s="13"/>
      <c r="Y903" s="13"/>
      <c r="Z903" s="12"/>
      <c r="AA903" s="12"/>
      <c r="AB903" s="12"/>
      <c r="AC903" s="12"/>
      <c r="AD903" s="12"/>
      <c r="AE903" s="12"/>
      <c r="AF903" s="12"/>
      <c r="AG903" s="12"/>
      <c r="AH903" s="12"/>
      <c r="AI903" s="12"/>
      <c r="AJ903" s="12"/>
      <c r="AK903" s="12"/>
      <c r="AL903" s="12"/>
      <c r="AM903" s="12"/>
      <c r="AN903" s="12"/>
      <c r="AO903" s="12"/>
      <c r="AP903" s="12"/>
      <c r="AQ903" s="12"/>
      <c r="AR903" s="12"/>
      <c r="AS903" s="12"/>
      <c r="AT903" s="12"/>
      <c r="AU903" s="12"/>
      <c r="AV903" s="12"/>
      <c r="AW903" s="12"/>
      <c r="AX903" s="12"/>
      <c r="AY903" s="12"/>
      <c r="AZ903" s="12"/>
      <c r="BA903" s="12"/>
      <c r="BB903" s="12"/>
      <c r="BC903" s="12"/>
      <c r="BD903" s="12"/>
      <c r="BE903" s="13"/>
      <c r="BF903" s="13"/>
      <c r="BG903" s="14"/>
      <c r="BH903" s="14"/>
      <c r="BI903" s="13"/>
      <c r="BJ903" s="13"/>
      <c r="BK903" s="14"/>
      <c r="BL903" s="14"/>
    </row>
    <row r="904" s="3" customFormat="1" ht="12.75" customHeight="1" hidden="1">
      <c r="P904" s="10"/>
      <c r="Q904" s="11"/>
      <c r="R904" s="12"/>
      <c r="S904" s="13"/>
      <c r="T904" s="13"/>
      <c r="U904" s="13"/>
      <c r="V904" s="13"/>
      <c r="W904" s="13"/>
      <c r="X904" s="13"/>
      <c r="Y904" s="13"/>
      <c r="Z904" s="12"/>
      <c r="AA904" s="12"/>
      <c r="AB904" s="12"/>
      <c r="AC904" s="12"/>
      <c r="AD904" s="12"/>
      <c r="AE904" s="12"/>
      <c r="AF904" s="12"/>
      <c r="AG904" s="12"/>
      <c r="AH904" s="12"/>
      <c r="AI904" s="12"/>
      <c r="AJ904" s="12"/>
      <c r="AK904" s="12"/>
      <c r="AL904" s="12"/>
      <c r="AM904" s="12"/>
      <c r="AN904" s="12"/>
      <c r="AO904" s="12"/>
      <c r="AP904" s="12"/>
      <c r="AQ904" s="12"/>
      <c r="AR904" s="12"/>
      <c r="AS904" s="12"/>
      <c r="AT904" s="12"/>
      <c r="AU904" s="12"/>
      <c r="AV904" s="12"/>
      <c r="AW904" s="12"/>
      <c r="AX904" s="12"/>
      <c r="AY904" s="12"/>
      <c r="AZ904" s="12"/>
      <c r="BA904" s="12"/>
      <c r="BB904" s="12"/>
      <c r="BC904" s="12"/>
      <c r="BD904" s="12"/>
      <c r="BE904" s="13"/>
      <c r="BF904" s="13"/>
      <c r="BG904" s="14"/>
      <c r="BH904" s="14"/>
      <c r="BI904" s="13"/>
      <c r="BJ904" s="13"/>
      <c r="BK904" s="14"/>
      <c r="BL904" s="14"/>
    </row>
    <row r="905" s="3" customFormat="1" ht="12.75" customHeight="1" hidden="1">
      <c r="P905" s="10"/>
      <c r="Q905" s="11"/>
      <c r="R905" s="12"/>
      <c r="S905" s="13"/>
      <c r="T905" s="13"/>
      <c r="U905" s="13"/>
      <c r="V905" s="13"/>
      <c r="W905" s="13"/>
      <c r="X905" s="13"/>
      <c r="Y905" s="13"/>
      <c r="Z905" s="12"/>
      <c r="AA905" s="12"/>
      <c r="AB905" s="12"/>
      <c r="AC905" s="12"/>
      <c r="AD905" s="12"/>
      <c r="AE905" s="12"/>
      <c r="AF905" s="12"/>
      <c r="AG905" s="12"/>
      <c r="AH905" s="12"/>
      <c r="AI905" s="12"/>
      <c r="AJ905" s="12"/>
      <c r="AK905" s="12"/>
      <c r="AL905" s="12"/>
      <c r="AM905" s="12"/>
      <c r="AN905" s="12"/>
      <c r="AO905" s="12"/>
      <c r="AP905" s="12"/>
      <c r="AQ905" s="12"/>
      <c r="AR905" s="12"/>
      <c r="AS905" s="12"/>
      <c r="AT905" s="12"/>
      <c r="AU905" s="12"/>
      <c r="AV905" s="12"/>
      <c r="AW905" s="12"/>
      <c r="AX905" s="12"/>
      <c r="AY905" s="12"/>
      <c r="AZ905" s="12"/>
      <c r="BA905" s="12"/>
      <c r="BB905" s="12"/>
      <c r="BC905" s="12"/>
      <c r="BD905" s="12"/>
      <c r="BE905" s="13"/>
      <c r="BF905" s="13"/>
      <c r="BG905" s="14"/>
      <c r="BH905" s="14"/>
      <c r="BI905" s="13"/>
      <c r="BJ905" s="13"/>
      <c r="BK905" s="14"/>
      <c r="BL905" s="14"/>
    </row>
    <row r="906" s="3" customFormat="1" ht="12.75" customHeight="1" hidden="1">
      <c r="P906" s="10"/>
      <c r="Q906" s="11"/>
      <c r="R906" s="12"/>
      <c r="S906" s="13"/>
      <c r="T906" s="13"/>
      <c r="U906" s="13"/>
      <c r="V906" s="13"/>
      <c r="W906" s="13"/>
      <c r="X906" s="13"/>
      <c r="Y906" s="13"/>
      <c r="Z906" s="12"/>
      <c r="AA906" s="12"/>
      <c r="AB906" s="12"/>
      <c r="AC906" s="12"/>
      <c r="AD906" s="12"/>
      <c r="AE906" s="12"/>
      <c r="AF906" s="12"/>
      <c r="AG906" s="12"/>
      <c r="AH906" s="12"/>
      <c r="AI906" s="12"/>
      <c r="AJ906" s="12"/>
      <c r="AK906" s="12"/>
      <c r="AL906" s="12"/>
      <c r="AM906" s="12"/>
      <c r="AN906" s="12"/>
      <c r="AO906" s="12"/>
      <c r="AP906" s="12"/>
      <c r="AQ906" s="12"/>
      <c r="AR906" s="12"/>
      <c r="AS906" s="12"/>
      <c r="AT906" s="12"/>
      <c r="AU906" s="12"/>
      <c r="AV906" s="12"/>
      <c r="AW906" s="12"/>
      <c r="AX906" s="12"/>
      <c r="AY906" s="12"/>
      <c r="AZ906" s="12"/>
      <c r="BA906" s="12"/>
      <c r="BB906" s="12"/>
      <c r="BC906" s="12"/>
      <c r="BD906" s="12"/>
      <c r="BE906" s="13"/>
      <c r="BF906" s="13"/>
      <c r="BG906" s="14"/>
      <c r="BH906" s="14"/>
      <c r="BI906" s="13"/>
      <c r="BJ906" s="13"/>
      <c r="BK906" s="14"/>
      <c r="BL906" s="14"/>
    </row>
    <row r="907" s="3" customFormat="1" ht="12.75" customHeight="1" hidden="1">
      <c r="P907" s="10"/>
      <c r="Q907" s="11"/>
      <c r="R907" s="12"/>
      <c r="S907" s="13"/>
      <c r="T907" s="13"/>
      <c r="U907" s="13"/>
      <c r="V907" s="13"/>
      <c r="W907" s="13"/>
      <c r="X907" s="13"/>
      <c r="Y907" s="13"/>
      <c r="Z907" s="12"/>
      <c r="AA907" s="12"/>
      <c r="AB907" s="12"/>
      <c r="AC907" s="12"/>
      <c r="AD907" s="12"/>
      <c r="AE907" s="12"/>
      <c r="AF907" s="12"/>
      <c r="AG907" s="12"/>
      <c r="AH907" s="12"/>
      <c r="AI907" s="12"/>
      <c r="AJ907" s="12"/>
      <c r="AK907" s="12"/>
      <c r="AL907" s="12"/>
      <c r="AM907" s="12"/>
      <c r="AN907" s="12"/>
      <c r="AO907" s="12"/>
      <c r="AP907" s="12"/>
      <c r="AQ907" s="12"/>
      <c r="AR907" s="12"/>
      <c r="AS907" s="12"/>
      <c r="AT907" s="12"/>
      <c r="AU907" s="12"/>
      <c r="AV907" s="12"/>
      <c r="AW907" s="12"/>
      <c r="AX907" s="12"/>
      <c r="AY907" s="12"/>
      <c r="AZ907" s="12"/>
      <c r="BA907" s="12"/>
      <c r="BB907" s="12"/>
      <c r="BC907" s="12"/>
      <c r="BD907" s="12"/>
      <c r="BE907" s="13"/>
      <c r="BF907" s="13"/>
      <c r="BG907" s="14"/>
      <c r="BH907" s="14"/>
      <c r="BI907" s="13"/>
      <c r="BJ907" s="13"/>
      <c r="BK907" s="14"/>
      <c r="BL907" s="14"/>
    </row>
    <row r="908" s="3" customFormat="1" ht="12.75" customHeight="1" hidden="1">
      <c r="P908" s="10"/>
      <c r="Q908" s="11"/>
      <c r="R908" s="12"/>
      <c r="S908" s="13"/>
      <c r="T908" s="13"/>
      <c r="U908" s="13"/>
      <c r="V908" s="13"/>
      <c r="W908" s="13"/>
      <c r="X908" s="13"/>
      <c r="Y908" s="13"/>
      <c r="Z908" s="12"/>
      <c r="AA908" s="12"/>
      <c r="AB908" s="12"/>
      <c r="AC908" s="12"/>
      <c r="AD908" s="12"/>
      <c r="AE908" s="12"/>
      <c r="AF908" s="12"/>
      <c r="AG908" s="12"/>
      <c r="AH908" s="12"/>
      <c r="AI908" s="12"/>
      <c r="AJ908" s="12"/>
      <c r="AK908" s="12"/>
      <c r="AL908" s="12"/>
      <c r="AM908" s="12"/>
      <c r="AN908" s="12"/>
      <c r="AO908" s="12"/>
      <c r="AP908" s="12"/>
      <c r="AQ908" s="12"/>
      <c r="AR908" s="12"/>
      <c r="AS908" s="12"/>
      <c r="AT908" s="12"/>
      <c r="AU908" s="12"/>
      <c r="AV908" s="12"/>
      <c r="AW908" s="12"/>
      <c r="AX908" s="12"/>
      <c r="AY908" s="12"/>
      <c r="AZ908" s="12"/>
      <c r="BA908" s="12"/>
      <c r="BB908" s="12"/>
      <c r="BC908" s="12"/>
      <c r="BD908" s="12"/>
      <c r="BE908" s="13"/>
      <c r="BF908" s="13"/>
      <c r="BG908" s="14"/>
      <c r="BH908" s="14"/>
      <c r="BI908" s="13"/>
      <c r="BJ908" s="13"/>
      <c r="BK908" s="14"/>
      <c r="BL908" s="14"/>
    </row>
    <row r="909" s="3" customFormat="1" ht="12.75" customHeight="1" hidden="1">
      <c r="P909" s="10"/>
      <c r="Q909" s="11"/>
      <c r="R909" s="12"/>
      <c r="S909" s="13"/>
      <c r="T909" s="13"/>
      <c r="U909" s="13"/>
      <c r="V909" s="13"/>
      <c r="W909" s="13"/>
      <c r="X909" s="13"/>
      <c r="Y909" s="13"/>
      <c r="Z909" s="12"/>
      <c r="AA909" s="12"/>
      <c r="AB909" s="12"/>
      <c r="AC909" s="12"/>
      <c r="AD909" s="12"/>
      <c r="AE909" s="12"/>
      <c r="AF909" s="12"/>
      <c r="AG909" s="12"/>
      <c r="AH909" s="12"/>
      <c r="AI909" s="12"/>
      <c r="AJ909" s="12"/>
      <c r="AK909" s="12"/>
      <c r="AL909" s="12"/>
      <c r="AM909" s="12"/>
      <c r="AN909" s="12"/>
      <c r="AO909" s="12"/>
      <c r="AP909" s="12"/>
      <c r="AQ909" s="12"/>
      <c r="AR909" s="12"/>
      <c r="AS909" s="12"/>
      <c r="AT909" s="12"/>
      <c r="AU909" s="12"/>
      <c r="AV909" s="12"/>
      <c r="AW909" s="12"/>
      <c r="AX909" s="12"/>
      <c r="AY909" s="12"/>
      <c r="AZ909" s="12"/>
      <c r="BA909" s="12"/>
      <c r="BB909" s="12"/>
      <c r="BC909" s="12"/>
      <c r="BD909" s="12"/>
      <c r="BE909" s="13"/>
      <c r="BF909" s="13"/>
      <c r="BG909" s="14"/>
      <c r="BH909" s="14"/>
      <c r="BI909" s="13"/>
      <c r="BJ909" s="13"/>
      <c r="BK909" s="14"/>
      <c r="BL909" s="14"/>
    </row>
    <row r="910" s="3" customFormat="1" ht="12.75" customHeight="1" hidden="1">
      <c r="P910" s="10"/>
      <c r="Q910" s="11"/>
      <c r="R910" s="12"/>
      <c r="S910" s="13"/>
      <c r="T910" s="13"/>
      <c r="U910" s="13"/>
      <c r="V910" s="13"/>
      <c r="W910" s="13"/>
      <c r="X910" s="13"/>
      <c r="Y910" s="13"/>
      <c r="Z910" s="12"/>
      <c r="AA910" s="12"/>
      <c r="AB910" s="12"/>
      <c r="AC910" s="12"/>
      <c r="AD910" s="12"/>
      <c r="AE910" s="12"/>
      <c r="AF910" s="12"/>
      <c r="AG910" s="12"/>
      <c r="AH910" s="12"/>
      <c r="AI910" s="12"/>
      <c r="AJ910" s="12"/>
      <c r="AK910" s="12"/>
      <c r="AL910" s="12"/>
      <c r="AM910" s="12"/>
      <c r="AN910" s="12"/>
      <c r="AO910" s="12"/>
      <c r="AP910" s="12"/>
      <c r="AQ910" s="12"/>
      <c r="AR910" s="12"/>
      <c r="AS910" s="12"/>
      <c r="AT910" s="12"/>
      <c r="AU910" s="12"/>
      <c r="AV910" s="12"/>
      <c r="AW910" s="12"/>
      <c r="AX910" s="12"/>
      <c r="AY910" s="12"/>
      <c r="AZ910" s="12"/>
      <c r="BA910" s="12"/>
      <c r="BB910" s="12"/>
      <c r="BC910" s="12"/>
      <c r="BD910" s="12"/>
      <c r="BE910" s="13"/>
      <c r="BF910" s="13"/>
      <c r="BG910" s="14"/>
      <c r="BH910" s="14"/>
      <c r="BI910" s="13"/>
      <c r="BJ910" s="13"/>
      <c r="BK910" s="14"/>
      <c r="BL910" s="14"/>
    </row>
    <row r="911" s="3" customFormat="1" ht="12.75" customHeight="1" hidden="1">
      <c r="P911" s="10"/>
      <c r="Q911" s="11"/>
      <c r="R911" s="12"/>
      <c r="S911" s="13"/>
      <c r="T911" s="13"/>
      <c r="U911" s="13"/>
      <c r="V911" s="13"/>
      <c r="W911" s="13"/>
      <c r="X911" s="13"/>
      <c r="Y911" s="13"/>
      <c r="Z911" s="12"/>
      <c r="AA911" s="12"/>
      <c r="AB911" s="12"/>
      <c r="AC911" s="12"/>
      <c r="AD911" s="12"/>
      <c r="AE911" s="12"/>
      <c r="AF911" s="12"/>
      <c r="AG911" s="12"/>
      <c r="AH911" s="12"/>
      <c r="AI911" s="12"/>
      <c r="AJ911" s="12"/>
      <c r="AK911" s="12"/>
      <c r="AL911" s="12"/>
      <c r="AM911" s="12"/>
      <c r="AN911" s="12"/>
      <c r="AO911" s="12"/>
      <c r="AP911" s="12"/>
      <c r="AQ911" s="12"/>
      <c r="AR911" s="12"/>
      <c r="AS911" s="12"/>
      <c r="AT911" s="12"/>
      <c r="AU911" s="12"/>
      <c r="AV911" s="12"/>
      <c r="AW911" s="12"/>
      <c r="AX911" s="12"/>
      <c r="AY911" s="12"/>
      <c r="AZ911" s="12"/>
      <c r="BA911" s="12"/>
      <c r="BB911" s="12"/>
      <c r="BC911" s="12"/>
      <c r="BD911" s="12"/>
      <c r="BE911" s="13"/>
      <c r="BF911" s="13"/>
      <c r="BG911" s="14"/>
      <c r="BH911" s="14"/>
      <c r="BI911" s="13"/>
      <c r="BJ911" s="13"/>
      <c r="BK911" s="14"/>
      <c r="BL911" s="14"/>
    </row>
    <row r="912" s="3" customFormat="1" ht="12.75" customHeight="1" hidden="1">
      <c r="P912" s="10"/>
      <c r="Q912" s="11"/>
      <c r="R912" s="12"/>
      <c r="S912" s="13"/>
      <c r="T912" s="13"/>
      <c r="U912" s="13"/>
      <c r="V912" s="13"/>
      <c r="W912" s="13"/>
      <c r="X912" s="13"/>
      <c r="Y912" s="13"/>
      <c r="Z912" s="12"/>
      <c r="AA912" s="12"/>
      <c r="AB912" s="12"/>
      <c r="AC912" s="12"/>
      <c r="AD912" s="12"/>
      <c r="AE912" s="12"/>
      <c r="AF912" s="12"/>
      <c r="AG912" s="12"/>
      <c r="AH912" s="12"/>
      <c r="AI912" s="12"/>
      <c r="AJ912" s="12"/>
      <c r="AK912" s="12"/>
      <c r="AL912" s="12"/>
      <c r="AM912" s="12"/>
      <c r="AN912" s="12"/>
      <c r="AO912" s="12"/>
      <c r="AP912" s="12"/>
      <c r="AQ912" s="12"/>
      <c r="AR912" s="12"/>
      <c r="AS912" s="12"/>
      <c r="AT912" s="12"/>
      <c r="AU912" s="12"/>
      <c r="AV912" s="12"/>
      <c r="AW912" s="12"/>
      <c r="AX912" s="12"/>
      <c r="AY912" s="12"/>
      <c r="AZ912" s="12"/>
      <c r="BA912" s="12"/>
      <c r="BB912" s="12"/>
      <c r="BC912" s="12"/>
      <c r="BD912" s="12"/>
      <c r="BE912" s="13"/>
      <c r="BF912" s="13"/>
      <c r="BG912" s="14"/>
      <c r="BH912" s="14"/>
      <c r="BI912" s="13"/>
      <c r="BJ912" s="13"/>
      <c r="BK912" s="14"/>
      <c r="BL912" s="14"/>
    </row>
    <row r="913" s="3" customFormat="1" ht="12.75" customHeight="1" hidden="1">
      <c r="P913" s="10"/>
      <c r="Q913" s="11"/>
      <c r="R913" s="12"/>
      <c r="S913" s="13"/>
      <c r="T913" s="13"/>
      <c r="U913" s="13"/>
      <c r="V913" s="13"/>
      <c r="W913" s="13"/>
      <c r="X913" s="13"/>
      <c r="Y913" s="13"/>
      <c r="Z913" s="12"/>
      <c r="AA913" s="12"/>
      <c r="AB913" s="12"/>
      <c r="AC913" s="12"/>
      <c r="AD913" s="12"/>
      <c r="AE913" s="12"/>
      <c r="AF913" s="12"/>
      <c r="AG913" s="12"/>
      <c r="AH913" s="12"/>
      <c r="AI913" s="12"/>
      <c r="AJ913" s="12"/>
      <c r="AK913" s="12"/>
      <c r="AL913" s="12"/>
      <c r="AM913" s="12"/>
      <c r="AN913" s="12"/>
      <c r="AO913" s="12"/>
      <c r="AP913" s="12"/>
      <c r="AQ913" s="12"/>
      <c r="AR913" s="12"/>
      <c r="AS913" s="12"/>
      <c r="AT913" s="12"/>
      <c r="AU913" s="12"/>
      <c r="AV913" s="12"/>
      <c r="AW913" s="12"/>
      <c r="AX913" s="12"/>
      <c r="AY913" s="12"/>
      <c r="AZ913" s="12"/>
      <c r="BA913" s="12"/>
      <c r="BB913" s="12"/>
      <c r="BC913" s="12"/>
      <c r="BD913" s="12"/>
      <c r="BE913" s="13"/>
      <c r="BF913" s="13"/>
      <c r="BG913" s="14"/>
      <c r="BH913" s="14"/>
      <c r="BI913" s="13"/>
      <c r="BJ913" s="13"/>
      <c r="BK913" s="14"/>
      <c r="BL913" s="14"/>
    </row>
    <row r="914" s="3" customFormat="1" ht="12.75" customHeight="1" hidden="1">
      <c r="P914" s="10"/>
      <c r="Q914" s="11"/>
      <c r="R914" s="12"/>
      <c r="S914" s="13"/>
      <c r="T914" s="13"/>
      <c r="U914" s="13"/>
      <c r="V914" s="13"/>
      <c r="W914" s="13"/>
      <c r="X914" s="13"/>
      <c r="Y914" s="13"/>
      <c r="Z914" s="12"/>
      <c r="AA914" s="12"/>
      <c r="AB914" s="12"/>
      <c r="AC914" s="12"/>
      <c r="AD914" s="12"/>
      <c r="AE914" s="12"/>
      <c r="AF914" s="12"/>
      <c r="AG914" s="12"/>
      <c r="AH914" s="12"/>
      <c r="AI914" s="12"/>
      <c r="AJ914" s="12"/>
      <c r="AK914" s="12"/>
      <c r="AL914" s="12"/>
      <c r="AM914" s="12"/>
      <c r="AN914" s="12"/>
      <c r="AO914" s="12"/>
      <c r="AP914" s="12"/>
      <c r="AQ914" s="12"/>
      <c r="AR914" s="12"/>
      <c r="AS914" s="12"/>
      <c r="AT914" s="12"/>
      <c r="AU914" s="12"/>
      <c r="AV914" s="12"/>
      <c r="AW914" s="12"/>
      <c r="AX914" s="12"/>
      <c r="AY914" s="12"/>
      <c r="AZ914" s="12"/>
      <c r="BA914" s="12"/>
      <c r="BB914" s="12"/>
      <c r="BC914" s="12"/>
      <c r="BD914" s="12"/>
      <c r="BE914" s="13"/>
      <c r="BF914" s="13"/>
      <c r="BG914" s="14"/>
      <c r="BH914" s="14"/>
      <c r="BI914" s="13"/>
      <c r="BJ914" s="13"/>
      <c r="BK914" s="14"/>
      <c r="BL914" s="14"/>
    </row>
    <row r="915" s="3" customFormat="1" ht="12.75" customHeight="1" hidden="1">
      <c r="P915" s="10"/>
      <c r="Q915" s="11"/>
      <c r="R915" s="12"/>
      <c r="S915" s="13"/>
      <c r="T915" s="13"/>
      <c r="U915" s="13"/>
      <c r="V915" s="13"/>
      <c r="W915" s="13"/>
      <c r="X915" s="13"/>
      <c r="Y915" s="13"/>
      <c r="Z915" s="12"/>
      <c r="AA915" s="12"/>
      <c r="AB915" s="12"/>
      <c r="AC915" s="12"/>
      <c r="AD915" s="12"/>
      <c r="AE915" s="12"/>
      <c r="AF915" s="12"/>
      <c r="AG915" s="12"/>
      <c r="AH915" s="12"/>
      <c r="AI915" s="12"/>
      <c r="AJ915" s="12"/>
      <c r="AK915" s="12"/>
      <c r="AL915" s="12"/>
      <c r="AM915" s="12"/>
      <c r="AN915" s="12"/>
      <c r="AO915" s="12"/>
      <c r="AP915" s="12"/>
      <c r="AQ915" s="12"/>
      <c r="AR915" s="12"/>
      <c r="AS915" s="12"/>
      <c r="AT915" s="12"/>
      <c r="AU915" s="12"/>
      <c r="AV915" s="12"/>
      <c r="AW915" s="12"/>
      <c r="AX915" s="12"/>
      <c r="AY915" s="12"/>
      <c r="AZ915" s="12"/>
      <c r="BA915" s="12"/>
      <c r="BB915" s="12"/>
      <c r="BC915" s="12"/>
      <c r="BD915" s="12"/>
      <c r="BE915" s="13"/>
      <c r="BF915" s="13"/>
      <c r="BG915" s="14"/>
      <c r="BH915" s="14"/>
      <c r="BI915" s="13"/>
      <c r="BJ915" s="13"/>
      <c r="BK915" s="14"/>
      <c r="BL915" s="14"/>
    </row>
    <row r="916" s="3" customFormat="1" ht="12.75" customHeight="1" hidden="1">
      <c r="P916" s="10"/>
      <c r="Q916" s="11"/>
      <c r="R916" s="12"/>
      <c r="S916" s="13"/>
      <c r="T916" s="13"/>
      <c r="U916" s="13"/>
      <c r="V916" s="13"/>
      <c r="W916" s="13"/>
      <c r="X916" s="13"/>
      <c r="Y916" s="13"/>
      <c r="Z916" s="12"/>
      <c r="AA916" s="12"/>
      <c r="AB916" s="12"/>
      <c r="AC916" s="12"/>
      <c r="AD916" s="12"/>
      <c r="AE916" s="12"/>
      <c r="AF916" s="12"/>
      <c r="AG916" s="12"/>
      <c r="AH916" s="12"/>
      <c r="AI916" s="12"/>
      <c r="AJ916" s="12"/>
      <c r="AK916" s="12"/>
      <c r="AL916" s="12"/>
      <c r="AM916" s="12"/>
      <c r="AN916" s="12"/>
      <c r="AO916" s="12"/>
      <c r="AP916" s="12"/>
      <c r="AQ916" s="12"/>
      <c r="AR916" s="12"/>
      <c r="AS916" s="12"/>
      <c r="AT916" s="12"/>
      <c r="AU916" s="12"/>
      <c r="AV916" s="12"/>
      <c r="AW916" s="12"/>
      <c r="AX916" s="12"/>
      <c r="AY916" s="12"/>
      <c r="AZ916" s="12"/>
      <c r="BA916" s="12"/>
      <c r="BB916" s="12"/>
      <c r="BC916" s="12"/>
      <c r="BD916" s="12"/>
      <c r="BE916" s="13"/>
      <c r="BF916" s="13"/>
      <c r="BG916" s="14"/>
      <c r="BH916" s="14"/>
      <c r="BI916" s="13"/>
      <c r="BJ916" s="13"/>
      <c r="BK916" s="14"/>
      <c r="BL916" s="14"/>
    </row>
    <row r="917" s="3" customFormat="1" ht="12.75" customHeight="1" hidden="1">
      <c r="P917" s="10"/>
      <c r="Q917" s="11"/>
      <c r="R917" s="12"/>
      <c r="S917" s="13"/>
      <c r="T917" s="13"/>
      <c r="U917" s="13"/>
      <c r="V917" s="13"/>
      <c r="W917" s="13"/>
      <c r="X917" s="13"/>
      <c r="Y917" s="13"/>
      <c r="Z917" s="12"/>
      <c r="AA917" s="12"/>
      <c r="AB917" s="12"/>
      <c r="AC917" s="12"/>
      <c r="AD917" s="12"/>
      <c r="AE917" s="12"/>
      <c r="AF917" s="12"/>
      <c r="AG917" s="12"/>
      <c r="AH917" s="12"/>
      <c r="AI917" s="12"/>
      <c r="AJ917" s="12"/>
      <c r="AK917" s="12"/>
      <c r="AL917" s="12"/>
      <c r="AM917" s="12"/>
      <c r="AN917" s="12"/>
      <c r="AO917" s="12"/>
      <c r="AP917" s="12"/>
      <c r="AQ917" s="12"/>
      <c r="AR917" s="12"/>
      <c r="AS917" s="12"/>
      <c r="AT917" s="12"/>
      <c r="AU917" s="12"/>
      <c r="AV917" s="12"/>
      <c r="AW917" s="12"/>
      <c r="AX917" s="12"/>
      <c r="AY917" s="12"/>
      <c r="AZ917" s="12"/>
      <c r="BA917" s="12"/>
      <c r="BB917" s="12"/>
      <c r="BC917" s="12"/>
      <c r="BD917" s="12"/>
      <c r="BE917" s="13"/>
      <c r="BF917" s="13"/>
      <c r="BG917" s="14"/>
      <c r="BH917" s="14"/>
      <c r="BI917" s="13"/>
      <c r="BJ917" s="13"/>
      <c r="BK917" s="14"/>
      <c r="BL917" s="14"/>
    </row>
    <row r="918" s="3" customFormat="1" ht="12.75" customHeight="1" hidden="1">
      <c r="P918" s="10"/>
      <c r="Q918" s="11"/>
      <c r="R918" s="12"/>
      <c r="S918" s="13"/>
      <c r="T918" s="13"/>
      <c r="U918" s="13"/>
      <c r="V918" s="13"/>
      <c r="W918" s="13"/>
      <c r="X918" s="13"/>
      <c r="Y918" s="13"/>
      <c r="Z918" s="12"/>
      <c r="AA918" s="12"/>
      <c r="AB918" s="12"/>
      <c r="AC918" s="12"/>
      <c r="AD918" s="12"/>
      <c r="AE918" s="12"/>
      <c r="AF918" s="12"/>
      <c r="AG918" s="12"/>
      <c r="AH918" s="12"/>
      <c r="AI918" s="12"/>
      <c r="AJ918" s="12"/>
      <c r="AK918" s="12"/>
      <c r="AL918" s="12"/>
      <c r="AM918" s="12"/>
      <c r="AN918" s="12"/>
      <c r="AO918" s="12"/>
      <c r="AP918" s="12"/>
      <c r="AQ918" s="12"/>
      <c r="AR918" s="12"/>
      <c r="AS918" s="12"/>
      <c r="AT918" s="12"/>
      <c r="AU918" s="12"/>
      <c r="AV918" s="12"/>
      <c r="AW918" s="12"/>
      <c r="AX918" s="12"/>
      <c r="AY918" s="12"/>
      <c r="AZ918" s="12"/>
      <c r="BA918" s="12"/>
      <c r="BB918" s="12"/>
      <c r="BC918" s="12"/>
      <c r="BD918" s="12"/>
      <c r="BE918" s="13"/>
      <c r="BF918" s="13"/>
      <c r="BG918" s="14"/>
      <c r="BH918" s="14"/>
      <c r="BI918" s="13"/>
      <c r="BJ918" s="13"/>
      <c r="BK918" s="14"/>
      <c r="BL918" s="14"/>
    </row>
    <row r="919" s="3" customFormat="1" ht="12.75" customHeight="1" hidden="1">
      <c r="P919" s="10"/>
      <c r="Q919" s="11"/>
      <c r="R919" s="12"/>
      <c r="S919" s="13"/>
      <c r="T919" s="13"/>
      <c r="U919" s="13"/>
      <c r="V919" s="13"/>
      <c r="W919" s="13"/>
      <c r="X919" s="13"/>
      <c r="Y919" s="13"/>
      <c r="Z919" s="12"/>
      <c r="AA919" s="12"/>
      <c r="AB919" s="12"/>
      <c r="AC919" s="12"/>
      <c r="AD919" s="12"/>
      <c r="AE919" s="12"/>
      <c r="AF919" s="12"/>
      <c r="AG919" s="12"/>
      <c r="AH919" s="12"/>
      <c r="AI919" s="12"/>
      <c r="AJ919" s="12"/>
      <c r="AK919" s="12"/>
      <c r="AL919" s="12"/>
      <c r="AM919" s="12"/>
      <c r="AN919" s="12"/>
      <c r="AO919" s="12"/>
      <c r="AP919" s="12"/>
      <c r="AQ919" s="12"/>
      <c r="AR919" s="12"/>
      <c r="AS919" s="12"/>
      <c r="AT919" s="12"/>
      <c r="AU919" s="12"/>
      <c r="AV919" s="12"/>
      <c r="AW919" s="12"/>
      <c r="AX919" s="12"/>
      <c r="AY919" s="12"/>
      <c r="AZ919" s="12"/>
      <c r="BA919" s="12"/>
      <c r="BB919" s="12"/>
      <c r="BC919" s="12"/>
      <c r="BD919" s="12"/>
      <c r="BE919" s="13"/>
      <c r="BF919" s="13"/>
      <c r="BG919" s="14"/>
      <c r="BH919" s="14"/>
      <c r="BI919" s="13"/>
      <c r="BJ919" s="13"/>
      <c r="BK919" s="14"/>
      <c r="BL919" s="14"/>
    </row>
    <row r="920" s="3" customFormat="1" ht="12.75" customHeight="1" hidden="1">
      <c r="P920" s="10"/>
      <c r="Q920" s="11"/>
      <c r="R920" s="12"/>
      <c r="S920" s="13"/>
      <c r="T920" s="13"/>
      <c r="U920" s="13"/>
      <c r="V920" s="13"/>
      <c r="W920" s="13"/>
      <c r="X920" s="13"/>
      <c r="Y920" s="13"/>
      <c r="Z920" s="12"/>
      <c r="AA920" s="12"/>
      <c r="AB920" s="12"/>
      <c r="AC920" s="12"/>
      <c r="AD920" s="12"/>
      <c r="AE920" s="12"/>
      <c r="AF920" s="12"/>
      <c r="AG920" s="12"/>
      <c r="AH920" s="12"/>
      <c r="AI920" s="12"/>
      <c r="AJ920" s="12"/>
      <c r="AK920" s="12"/>
      <c r="AL920" s="12"/>
      <c r="AM920" s="12"/>
      <c r="AN920" s="12"/>
      <c r="AO920" s="12"/>
      <c r="AP920" s="12"/>
      <c r="AQ920" s="12"/>
      <c r="AR920" s="12"/>
      <c r="AS920" s="12"/>
      <c r="AT920" s="12"/>
      <c r="AU920" s="12"/>
      <c r="AV920" s="12"/>
      <c r="AW920" s="12"/>
      <c r="AX920" s="12"/>
      <c r="AY920" s="12"/>
      <c r="AZ920" s="12"/>
      <c r="BA920" s="12"/>
      <c r="BB920" s="12"/>
      <c r="BC920" s="12"/>
      <c r="BD920" s="12"/>
      <c r="BE920" s="13"/>
      <c r="BF920" s="13"/>
      <c r="BG920" s="14"/>
      <c r="BH920" s="14"/>
      <c r="BI920" s="13"/>
      <c r="BJ920" s="13"/>
      <c r="BK920" s="14"/>
      <c r="BL920" s="14"/>
    </row>
    <row r="921" s="3" customFormat="1" ht="12.75" customHeight="1" hidden="1">
      <c r="P921" s="10"/>
      <c r="Q921" s="11"/>
      <c r="R921" s="12"/>
      <c r="S921" s="13"/>
      <c r="T921" s="13"/>
      <c r="U921" s="13"/>
      <c r="V921" s="13"/>
      <c r="W921" s="13"/>
      <c r="X921" s="13"/>
      <c r="Y921" s="13"/>
      <c r="Z921" s="12"/>
      <c r="AA921" s="12"/>
      <c r="AB921" s="12"/>
      <c r="AC921" s="12"/>
      <c r="AD921" s="12"/>
      <c r="AE921" s="12"/>
      <c r="AF921" s="12"/>
      <c r="AG921" s="12"/>
      <c r="AH921" s="12"/>
      <c r="AI921" s="12"/>
      <c r="AJ921" s="12"/>
      <c r="AK921" s="12"/>
      <c r="AL921" s="12"/>
      <c r="AM921" s="12"/>
      <c r="AN921" s="12"/>
      <c r="AO921" s="12"/>
      <c r="AP921" s="12"/>
      <c r="AQ921" s="12"/>
      <c r="AR921" s="12"/>
      <c r="AS921" s="12"/>
      <c r="AT921" s="12"/>
      <c r="AU921" s="12"/>
      <c r="AV921" s="12"/>
      <c r="AW921" s="12"/>
      <c r="AX921" s="12"/>
      <c r="AY921" s="12"/>
      <c r="AZ921" s="12"/>
      <c r="BA921" s="12"/>
      <c r="BB921" s="12"/>
      <c r="BC921" s="12"/>
      <c r="BD921" s="12"/>
      <c r="BE921" s="13"/>
      <c r="BF921" s="13"/>
      <c r="BG921" s="14"/>
      <c r="BH921" s="14"/>
      <c r="BI921" s="13"/>
      <c r="BJ921" s="13"/>
      <c r="BK921" s="14"/>
      <c r="BL921" s="14"/>
    </row>
    <row r="922" s="3" customFormat="1" ht="12.75" customHeight="1" hidden="1">
      <c r="P922" s="10"/>
      <c r="Q922" s="11"/>
      <c r="R922" s="12"/>
      <c r="S922" s="13"/>
      <c r="T922" s="13"/>
      <c r="U922" s="13"/>
      <c r="V922" s="13"/>
      <c r="W922" s="13"/>
      <c r="X922" s="13"/>
      <c r="Y922" s="13"/>
      <c r="Z922" s="12"/>
      <c r="AA922" s="12"/>
      <c r="AB922" s="12"/>
      <c r="AC922" s="12"/>
      <c r="AD922" s="12"/>
      <c r="AE922" s="12"/>
      <c r="AF922" s="12"/>
      <c r="AG922" s="12"/>
      <c r="AH922" s="12"/>
      <c r="AI922" s="12"/>
      <c r="AJ922" s="12"/>
      <c r="AK922" s="12"/>
      <c r="AL922" s="12"/>
      <c r="AM922" s="12"/>
      <c r="AN922" s="12"/>
      <c r="AO922" s="12"/>
      <c r="AP922" s="12"/>
      <c r="AQ922" s="12"/>
      <c r="AR922" s="12"/>
      <c r="AS922" s="12"/>
      <c r="AT922" s="12"/>
      <c r="AU922" s="12"/>
      <c r="AV922" s="12"/>
      <c r="AW922" s="12"/>
      <c r="AX922" s="12"/>
      <c r="AY922" s="12"/>
      <c r="AZ922" s="12"/>
      <c r="BA922" s="12"/>
      <c r="BB922" s="12"/>
      <c r="BC922" s="12"/>
      <c r="BD922" s="12"/>
      <c r="BE922" s="13"/>
      <c r="BF922" s="13"/>
      <c r="BG922" s="14"/>
      <c r="BH922" s="14"/>
      <c r="BI922" s="13"/>
      <c r="BJ922" s="13"/>
      <c r="BK922" s="14"/>
      <c r="BL922" s="14"/>
    </row>
    <row r="923" s="3" customFormat="1" ht="12.75" customHeight="1" hidden="1">
      <c r="P923" s="10"/>
      <c r="Q923" s="11"/>
      <c r="R923" s="12"/>
      <c r="S923" s="13"/>
      <c r="T923" s="13"/>
      <c r="U923" s="13"/>
      <c r="V923" s="13"/>
      <c r="W923" s="13"/>
      <c r="X923" s="13"/>
      <c r="Y923" s="13"/>
      <c r="Z923" s="12"/>
      <c r="AA923" s="12"/>
      <c r="AB923" s="12"/>
      <c r="AC923" s="12"/>
      <c r="AD923" s="12"/>
      <c r="AE923" s="12"/>
      <c r="AF923" s="12"/>
      <c r="AG923" s="12"/>
      <c r="AH923" s="12"/>
      <c r="AI923" s="12"/>
      <c r="AJ923" s="12"/>
      <c r="AK923" s="12"/>
      <c r="AL923" s="12"/>
      <c r="AM923" s="12"/>
      <c r="AN923" s="12"/>
      <c r="AO923" s="12"/>
      <c r="AP923" s="12"/>
      <c r="AQ923" s="12"/>
      <c r="AR923" s="12"/>
      <c r="AS923" s="12"/>
      <c r="AT923" s="12"/>
      <c r="AU923" s="12"/>
      <c r="AV923" s="12"/>
      <c r="AW923" s="12"/>
      <c r="AX923" s="12"/>
      <c r="AY923" s="12"/>
      <c r="AZ923" s="12"/>
      <c r="BA923" s="12"/>
      <c r="BB923" s="12"/>
      <c r="BC923" s="12"/>
      <c r="BD923" s="12"/>
      <c r="BE923" s="13"/>
      <c r="BF923" s="13"/>
      <c r="BG923" s="14"/>
      <c r="BH923" s="14"/>
      <c r="BI923" s="13"/>
      <c r="BJ923" s="13"/>
      <c r="BK923" s="14"/>
      <c r="BL923" s="14"/>
    </row>
    <row r="924" s="3" customFormat="1" ht="12.75" customHeight="1" hidden="1">
      <c r="P924" s="10"/>
      <c r="Q924" s="11"/>
      <c r="R924" s="12"/>
      <c r="S924" s="13"/>
      <c r="T924" s="13"/>
      <c r="U924" s="13"/>
      <c r="V924" s="13"/>
      <c r="W924" s="13"/>
      <c r="X924" s="13"/>
      <c r="Y924" s="13"/>
      <c r="Z924" s="12"/>
      <c r="AA924" s="12"/>
      <c r="AB924" s="12"/>
      <c r="AC924" s="12"/>
      <c r="AD924" s="12"/>
      <c r="AE924" s="12"/>
      <c r="AF924" s="12"/>
      <c r="AG924" s="12"/>
      <c r="AH924" s="12"/>
      <c r="AI924" s="12"/>
      <c r="AJ924" s="12"/>
      <c r="AK924" s="12"/>
      <c r="AL924" s="12"/>
      <c r="AM924" s="12"/>
      <c r="AN924" s="12"/>
      <c r="AO924" s="12"/>
      <c r="AP924" s="12"/>
      <c r="AQ924" s="12"/>
      <c r="AR924" s="12"/>
      <c r="AS924" s="12"/>
      <c r="AT924" s="12"/>
      <c r="AU924" s="12"/>
      <c r="AV924" s="12"/>
      <c r="AW924" s="12"/>
      <c r="AX924" s="12"/>
      <c r="AY924" s="12"/>
      <c r="AZ924" s="12"/>
      <c r="BA924" s="12"/>
      <c r="BB924" s="12"/>
      <c r="BC924" s="12"/>
      <c r="BD924" s="12"/>
      <c r="BE924" s="13"/>
      <c r="BF924" s="13"/>
      <c r="BG924" s="14"/>
      <c r="BH924" s="14"/>
      <c r="BI924" s="13"/>
      <c r="BJ924" s="13"/>
      <c r="BK924" s="14"/>
      <c r="BL924" s="14"/>
    </row>
    <row r="925" s="3" customFormat="1" ht="12.75" customHeight="1" hidden="1">
      <c r="P925" s="10"/>
      <c r="Q925" s="11"/>
      <c r="R925" s="12"/>
      <c r="S925" s="13"/>
      <c r="T925" s="13"/>
      <c r="U925" s="13"/>
      <c r="V925" s="13"/>
      <c r="W925" s="13"/>
      <c r="X925" s="13"/>
      <c r="Y925" s="13"/>
      <c r="Z925" s="12"/>
      <c r="AA925" s="12"/>
      <c r="AB925" s="12"/>
      <c r="AC925" s="12"/>
      <c r="AD925" s="12"/>
      <c r="AE925" s="12"/>
      <c r="AF925" s="12"/>
      <c r="AG925" s="12"/>
      <c r="AH925" s="12"/>
      <c r="AI925" s="12"/>
      <c r="AJ925" s="12"/>
      <c r="AK925" s="12"/>
      <c r="AL925" s="12"/>
      <c r="AM925" s="12"/>
      <c r="AN925" s="12"/>
      <c r="AO925" s="12"/>
      <c r="AP925" s="12"/>
      <c r="AQ925" s="12"/>
      <c r="AR925" s="12"/>
      <c r="AS925" s="12"/>
      <c r="AT925" s="12"/>
      <c r="AU925" s="12"/>
      <c r="AV925" s="12"/>
      <c r="AW925" s="12"/>
      <c r="AX925" s="12"/>
      <c r="AY925" s="12"/>
      <c r="AZ925" s="12"/>
      <c r="BA925" s="12"/>
      <c r="BB925" s="12"/>
      <c r="BC925" s="12"/>
      <c r="BD925" s="12"/>
      <c r="BE925" s="13"/>
      <c r="BF925" s="13"/>
      <c r="BG925" s="14"/>
      <c r="BH925" s="14"/>
      <c r="BI925" s="13"/>
      <c r="BJ925" s="13"/>
      <c r="BK925" s="14"/>
      <c r="BL925" s="14"/>
    </row>
    <row r="926" s="3" customFormat="1" ht="12.75" customHeight="1" hidden="1">
      <c r="P926" s="10"/>
      <c r="Q926" s="11"/>
      <c r="R926" s="12"/>
      <c r="S926" s="13"/>
      <c r="T926" s="13"/>
      <c r="U926" s="13"/>
      <c r="V926" s="13"/>
      <c r="W926" s="13"/>
      <c r="X926" s="13"/>
      <c r="Y926" s="13"/>
      <c r="Z926" s="12"/>
      <c r="AA926" s="12"/>
      <c r="AB926" s="12"/>
      <c r="AC926" s="12"/>
      <c r="AD926" s="12"/>
      <c r="AE926" s="12"/>
      <c r="AF926" s="12"/>
      <c r="AG926" s="12"/>
      <c r="AH926" s="12"/>
      <c r="AI926" s="12"/>
      <c r="AJ926" s="12"/>
      <c r="AK926" s="12"/>
      <c r="AL926" s="12"/>
      <c r="AM926" s="12"/>
      <c r="AN926" s="12"/>
      <c r="AO926" s="12"/>
      <c r="AP926" s="12"/>
      <c r="AQ926" s="12"/>
      <c r="AR926" s="12"/>
      <c r="AS926" s="12"/>
      <c r="AT926" s="12"/>
      <c r="AU926" s="12"/>
      <c r="AV926" s="12"/>
      <c r="AW926" s="12"/>
      <c r="AX926" s="12"/>
      <c r="AY926" s="12"/>
      <c r="AZ926" s="12"/>
      <c r="BA926" s="12"/>
      <c r="BB926" s="12"/>
      <c r="BC926" s="12"/>
      <c r="BD926" s="12"/>
      <c r="BE926" s="13"/>
      <c r="BF926" s="13"/>
      <c r="BG926" s="14"/>
      <c r="BH926" s="14"/>
      <c r="BI926" s="13"/>
      <c r="BJ926" s="13"/>
      <c r="BK926" s="14"/>
      <c r="BL926" s="14"/>
    </row>
    <row r="927" s="3" customFormat="1" ht="12.75" customHeight="1" hidden="1">
      <c r="P927" s="10"/>
      <c r="Q927" s="11"/>
      <c r="R927" s="12"/>
      <c r="S927" s="13"/>
      <c r="T927" s="13"/>
      <c r="U927" s="13"/>
      <c r="V927" s="13"/>
      <c r="W927" s="13"/>
      <c r="X927" s="13"/>
      <c r="Y927" s="13"/>
      <c r="Z927" s="12"/>
      <c r="AA927" s="12"/>
      <c r="AB927" s="12"/>
      <c r="AC927" s="12"/>
      <c r="AD927" s="12"/>
      <c r="AE927" s="12"/>
      <c r="AF927" s="12"/>
      <c r="AG927" s="12"/>
      <c r="AH927" s="12"/>
      <c r="AI927" s="12"/>
      <c r="AJ927" s="12"/>
      <c r="AK927" s="12"/>
      <c r="AL927" s="12"/>
      <c r="AM927" s="12"/>
      <c r="AN927" s="12"/>
      <c r="AO927" s="12"/>
      <c r="AP927" s="12"/>
      <c r="AQ927" s="12"/>
      <c r="AR927" s="12"/>
      <c r="AS927" s="12"/>
      <c r="AT927" s="12"/>
      <c r="AU927" s="12"/>
      <c r="AV927" s="12"/>
      <c r="AW927" s="12"/>
      <c r="AX927" s="12"/>
      <c r="AY927" s="12"/>
      <c r="AZ927" s="12"/>
      <c r="BA927" s="12"/>
      <c r="BB927" s="12"/>
      <c r="BC927" s="12"/>
      <c r="BD927" s="12"/>
      <c r="BE927" s="13"/>
      <c r="BF927" s="13"/>
      <c r="BG927" s="14"/>
      <c r="BH927" s="14"/>
      <c r="BI927" s="13"/>
      <c r="BJ927" s="13"/>
      <c r="BK927" s="14"/>
      <c r="BL927" s="14"/>
    </row>
    <row r="928" s="3" customFormat="1" ht="12.75" customHeight="1" hidden="1">
      <c r="P928" s="10"/>
      <c r="Q928" s="11"/>
      <c r="R928" s="12"/>
      <c r="S928" s="13"/>
      <c r="T928" s="13"/>
      <c r="U928" s="13"/>
      <c r="V928" s="13"/>
      <c r="W928" s="13"/>
      <c r="X928" s="13"/>
      <c r="Y928" s="13"/>
      <c r="Z928" s="12"/>
      <c r="AA928" s="12"/>
      <c r="AB928" s="12"/>
      <c r="AC928" s="12"/>
      <c r="AD928" s="12"/>
      <c r="AE928" s="12"/>
      <c r="AF928" s="12"/>
      <c r="AG928" s="12"/>
      <c r="AH928" s="12"/>
      <c r="AI928" s="12"/>
      <c r="AJ928" s="12"/>
      <c r="AK928" s="12"/>
      <c r="AL928" s="12"/>
      <c r="AM928" s="12"/>
      <c r="AN928" s="12"/>
      <c r="AO928" s="12"/>
      <c r="AP928" s="12"/>
      <c r="AQ928" s="12"/>
      <c r="AR928" s="12"/>
      <c r="AS928" s="12"/>
      <c r="AT928" s="12"/>
      <c r="AU928" s="12"/>
      <c r="AV928" s="12"/>
      <c r="AW928" s="12"/>
      <c r="AX928" s="12"/>
      <c r="AY928" s="12"/>
      <c r="AZ928" s="12"/>
      <c r="BA928" s="12"/>
      <c r="BB928" s="12"/>
      <c r="BC928" s="12"/>
      <c r="BD928" s="12"/>
      <c r="BE928" s="13"/>
      <c r="BF928" s="13"/>
      <c r="BG928" s="14"/>
      <c r="BH928" s="14"/>
      <c r="BI928" s="13"/>
      <c r="BJ928" s="13"/>
      <c r="BK928" s="14"/>
      <c r="BL928" s="14"/>
    </row>
    <row r="929" s="3" customFormat="1" ht="12.75" customHeight="1" hidden="1">
      <c r="P929" s="10"/>
      <c r="Q929" s="11"/>
      <c r="R929" s="12"/>
      <c r="S929" s="13"/>
      <c r="T929" s="13"/>
      <c r="U929" s="13"/>
      <c r="V929" s="13"/>
      <c r="W929" s="13"/>
      <c r="X929" s="13"/>
      <c r="Y929" s="13"/>
      <c r="Z929" s="12"/>
      <c r="AA929" s="12"/>
      <c r="AB929" s="12"/>
      <c r="AC929" s="12"/>
      <c r="AD929" s="12"/>
      <c r="AE929" s="12"/>
      <c r="AF929" s="12"/>
      <c r="AG929" s="12"/>
      <c r="AH929" s="12"/>
      <c r="AI929" s="12"/>
      <c r="AJ929" s="12"/>
      <c r="AK929" s="12"/>
      <c r="AL929" s="12"/>
      <c r="AM929" s="12"/>
      <c r="AN929" s="12"/>
      <c r="AO929" s="12"/>
      <c r="AP929" s="12"/>
      <c r="AQ929" s="12"/>
      <c r="AR929" s="12"/>
      <c r="AS929" s="12"/>
      <c r="AT929" s="12"/>
      <c r="AU929" s="12"/>
      <c r="AV929" s="12"/>
      <c r="AW929" s="12"/>
      <c r="AX929" s="12"/>
      <c r="AY929" s="12"/>
      <c r="AZ929" s="12"/>
      <c r="BA929" s="12"/>
      <c r="BB929" s="12"/>
      <c r="BC929" s="12"/>
      <c r="BD929" s="12"/>
      <c r="BE929" s="13"/>
      <c r="BF929" s="13"/>
      <c r="BG929" s="14"/>
      <c r="BH929" s="14"/>
      <c r="BI929" s="13"/>
      <c r="BJ929" s="13"/>
      <c r="BK929" s="14"/>
      <c r="BL929" s="14"/>
    </row>
    <row r="930" s="3" customFormat="1" ht="12.75" customHeight="1" hidden="1">
      <c r="P930" s="10"/>
      <c r="Q930" s="11"/>
      <c r="R930" s="12"/>
      <c r="S930" s="13"/>
      <c r="T930" s="13"/>
      <c r="U930" s="13"/>
      <c r="V930" s="13"/>
      <c r="W930" s="13"/>
      <c r="X930" s="13"/>
      <c r="Y930" s="13"/>
      <c r="Z930" s="12"/>
      <c r="AA930" s="12"/>
      <c r="AB930" s="12"/>
      <c r="AC930" s="12"/>
      <c r="AD930" s="12"/>
      <c r="AE930" s="12"/>
      <c r="AF930" s="12"/>
      <c r="AG930" s="12"/>
      <c r="AH930" s="12"/>
      <c r="AI930" s="12"/>
      <c r="AJ930" s="12"/>
      <c r="AK930" s="12"/>
      <c r="AL930" s="12"/>
      <c r="AM930" s="12"/>
      <c r="AN930" s="12"/>
      <c r="AO930" s="12"/>
      <c r="AP930" s="12"/>
      <c r="AQ930" s="12"/>
      <c r="AR930" s="12"/>
      <c r="AS930" s="12"/>
      <c r="AT930" s="12"/>
      <c r="AU930" s="12"/>
      <c r="AV930" s="12"/>
      <c r="AW930" s="12"/>
      <c r="AX930" s="12"/>
      <c r="AY930" s="12"/>
      <c r="AZ930" s="12"/>
      <c r="BA930" s="12"/>
      <c r="BB930" s="12"/>
      <c r="BC930" s="12"/>
      <c r="BD930" s="12"/>
      <c r="BE930" s="13"/>
      <c r="BF930" s="13"/>
      <c r="BG930" s="14"/>
      <c r="BH930" s="14"/>
      <c r="BI930" s="13"/>
      <c r="BJ930" s="13"/>
      <c r="BK930" s="14"/>
      <c r="BL930" s="14"/>
    </row>
    <row r="931" s="3" customFormat="1" ht="12.75" customHeight="1" hidden="1">
      <c r="P931" s="10"/>
      <c r="Q931" s="11"/>
      <c r="R931" s="12"/>
      <c r="S931" s="13"/>
      <c r="T931" s="13"/>
      <c r="U931" s="13"/>
      <c r="V931" s="13"/>
      <c r="W931" s="13"/>
      <c r="X931" s="13"/>
      <c r="Y931" s="13"/>
      <c r="Z931" s="12"/>
      <c r="AA931" s="12"/>
      <c r="AB931" s="12"/>
      <c r="AC931" s="12"/>
      <c r="AD931" s="12"/>
      <c r="AE931" s="12"/>
      <c r="AF931" s="12"/>
      <c r="AG931" s="12"/>
      <c r="AH931" s="12"/>
      <c r="AI931" s="12"/>
      <c r="AJ931" s="12"/>
      <c r="AK931" s="12"/>
      <c r="AL931" s="12"/>
      <c r="AM931" s="12"/>
      <c r="AN931" s="12"/>
      <c r="AO931" s="12"/>
      <c r="AP931" s="12"/>
      <c r="AQ931" s="12"/>
      <c r="AR931" s="12"/>
      <c r="AS931" s="12"/>
      <c r="AT931" s="12"/>
      <c r="AU931" s="12"/>
      <c r="AV931" s="12"/>
      <c r="AW931" s="12"/>
      <c r="AX931" s="12"/>
      <c r="AY931" s="12"/>
      <c r="AZ931" s="12"/>
      <c r="BA931" s="12"/>
      <c r="BB931" s="12"/>
      <c r="BC931" s="12"/>
      <c r="BD931" s="12"/>
      <c r="BE931" s="13"/>
      <c r="BF931" s="13"/>
      <c r="BG931" s="14"/>
      <c r="BH931" s="14"/>
      <c r="BI931" s="13"/>
      <c r="BJ931" s="13"/>
      <c r="BK931" s="14"/>
      <c r="BL931" s="14"/>
    </row>
    <row r="932" s="3" customFormat="1" ht="12.75" customHeight="1" hidden="1">
      <c r="P932" s="10"/>
      <c r="Q932" s="11"/>
      <c r="R932" s="12"/>
      <c r="S932" s="13"/>
      <c r="T932" s="13"/>
      <c r="U932" s="13"/>
      <c r="V932" s="13"/>
      <c r="W932" s="13"/>
      <c r="X932" s="13"/>
      <c r="Y932" s="13"/>
      <c r="Z932" s="12"/>
      <c r="AA932" s="12"/>
      <c r="AB932" s="12"/>
      <c r="AC932" s="12"/>
      <c r="AD932" s="12"/>
      <c r="AE932" s="12"/>
      <c r="AF932" s="12"/>
      <c r="AG932" s="12"/>
      <c r="AH932" s="12"/>
      <c r="AI932" s="12"/>
      <c r="AJ932" s="12"/>
      <c r="AK932" s="12"/>
      <c r="AL932" s="12"/>
      <c r="AM932" s="12"/>
      <c r="AN932" s="12"/>
      <c r="AO932" s="12"/>
      <c r="AP932" s="12"/>
      <c r="AQ932" s="12"/>
      <c r="AR932" s="12"/>
      <c r="AS932" s="12"/>
      <c r="AT932" s="12"/>
      <c r="AU932" s="12"/>
      <c r="AV932" s="12"/>
      <c r="AW932" s="12"/>
      <c r="AX932" s="12"/>
      <c r="AY932" s="12"/>
      <c r="AZ932" s="12"/>
      <c r="BA932" s="12"/>
      <c r="BB932" s="12"/>
      <c r="BC932" s="12"/>
      <c r="BD932" s="12"/>
      <c r="BE932" s="13"/>
      <c r="BF932" s="13"/>
      <c r="BG932" s="14"/>
      <c r="BH932" s="14"/>
      <c r="BI932" s="13"/>
      <c r="BJ932" s="13"/>
      <c r="BK932" s="14"/>
      <c r="BL932" s="14"/>
    </row>
    <row r="933" s="3" customFormat="1" ht="12.75" customHeight="1" hidden="1">
      <c r="P933" s="10"/>
      <c r="Q933" s="11"/>
      <c r="R933" s="12"/>
      <c r="S933" s="13"/>
      <c r="T933" s="13"/>
      <c r="U933" s="13"/>
      <c r="V933" s="13"/>
      <c r="W933" s="13"/>
      <c r="X933" s="13"/>
      <c r="Y933" s="13"/>
      <c r="Z933" s="12"/>
      <c r="AA933" s="12"/>
      <c r="AB933" s="12"/>
      <c r="AC933" s="12"/>
      <c r="AD933" s="12"/>
      <c r="AE933" s="12"/>
      <c r="AF933" s="12"/>
      <c r="AG933" s="12"/>
      <c r="AH933" s="12"/>
      <c r="AI933" s="12"/>
      <c r="AJ933" s="12"/>
      <c r="AK933" s="12"/>
      <c r="AL933" s="12"/>
      <c r="AM933" s="12"/>
      <c r="AN933" s="12"/>
      <c r="AO933" s="12"/>
      <c r="AP933" s="12"/>
      <c r="AQ933" s="12"/>
      <c r="AR933" s="12"/>
      <c r="AS933" s="12"/>
      <c r="AT933" s="12"/>
      <c r="AU933" s="12"/>
      <c r="AV933" s="12"/>
      <c r="AW933" s="12"/>
      <c r="AX933" s="12"/>
      <c r="AY933" s="12"/>
      <c r="AZ933" s="12"/>
      <c r="BA933" s="12"/>
      <c r="BB933" s="12"/>
      <c r="BC933" s="12"/>
      <c r="BD933" s="12"/>
      <c r="BE933" s="13"/>
      <c r="BF933" s="13"/>
      <c r="BG933" s="14"/>
      <c r="BH933" s="14"/>
      <c r="BI933" s="13"/>
      <c r="BJ933" s="13"/>
      <c r="BK933" s="14"/>
      <c r="BL933" s="14"/>
    </row>
    <row r="934" s="3" customFormat="1" ht="12.75" customHeight="1" hidden="1">
      <c r="P934" s="10"/>
      <c r="Q934" s="11"/>
      <c r="R934" s="12"/>
      <c r="S934" s="13"/>
      <c r="T934" s="13"/>
      <c r="U934" s="13"/>
      <c r="V934" s="13"/>
      <c r="W934" s="13"/>
      <c r="X934" s="13"/>
      <c r="Y934" s="13"/>
      <c r="Z934" s="12"/>
      <c r="AA934" s="12"/>
      <c r="AB934" s="12"/>
      <c r="AC934" s="12"/>
      <c r="AD934" s="12"/>
      <c r="AE934" s="12"/>
      <c r="AF934" s="12"/>
      <c r="AG934" s="12"/>
      <c r="AH934" s="12"/>
      <c r="AI934" s="12"/>
      <c r="AJ934" s="12"/>
      <c r="AK934" s="12"/>
      <c r="AL934" s="12"/>
      <c r="AM934" s="12"/>
      <c r="AN934" s="12"/>
      <c r="AO934" s="12"/>
      <c r="AP934" s="12"/>
      <c r="AQ934" s="12"/>
      <c r="AR934" s="12"/>
      <c r="AS934" s="12"/>
      <c r="AT934" s="12"/>
      <c r="AU934" s="12"/>
      <c r="AV934" s="12"/>
      <c r="AW934" s="12"/>
      <c r="AX934" s="12"/>
      <c r="AY934" s="12"/>
      <c r="AZ934" s="12"/>
      <c r="BA934" s="12"/>
      <c r="BB934" s="12"/>
      <c r="BC934" s="12"/>
      <c r="BD934" s="12"/>
      <c r="BE934" s="13"/>
      <c r="BF934" s="13"/>
      <c r="BG934" s="14"/>
      <c r="BH934" s="14"/>
      <c r="BI934" s="13"/>
      <c r="BJ934" s="13"/>
      <c r="BK934" s="14"/>
      <c r="BL934" s="14"/>
    </row>
    <row r="935" s="3" customFormat="1" ht="12.75" customHeight="1" hidden="1">
      <c r="P935" s="10"/>
      <c r="Q935" s="11"/>
      <c r="R935" s="12"/>
      <c r="S935" s="13"/>
      <c r="T935" s="13"/>
      <c r="U935" s="13"/>
      <c r="V935" s="13"/>
      <c r="W935" s="13"/>
      <c r="X935" s="13"/>
      <c r="Y935" s="13"/>
      <c r="Z935" s="12"/>
      <c r="AA935" s="12"/>
      <c r="AB935" s="12"/>
      <c r="AC935" s="12"/>
      <c r="AD935" s="12"/>
      <c r="AE935" s="12"/>
      <c r="AF935" s="12"/>
      <c r="AG935" s="12"/>
      <c r="AH935" s="12"/>
      <c r="AI935" s="12"/>
      <c r="AJ935" s="12"/>
      <c r="AK935" s="12"/>
      <c r="AL935" s="12"/>
      <c r="AM935" s="12"/>
      <c r="AN935" s="12"/>
      <c r="AO935" s="12"/>
      <c r="AP935" s="12"/>
      <c r="AQ935" s="12"/>
      <c r="AR935" s="12"/>
      <c r="AS935" s="12"/>
      <c r="AT935" s="12"/>
      <c r="AU935" s="12"/>
      <c r="AV935" s="12"/>
      <c r="AW935" s="12"/>
      <c r="AX935" s="12"/>
      <c r="AY935" s="12"/>
      <c r="AZ935" s="12"/>
      <c r="BA935" s="12"/>
      <c r="BB935" s="12"/>
      <c r="BC935" s="12"/>
      <c r="BD935" s="12"/>
      <c r="BE935" s="13"/>
      <c r="BF935" s="13"/>
      <c r="BG935" s="14"/>
      <c r="BH935" s="14"/>
      <c r="BI935" s="13"/>
      <c r="BJ935" s="13"/>
      <c r="BK935" s="14"/>
      <c r="BL935" s="14"/>
    </row>
    <row r="936" s="3" customFormat="1" ht="12.75" customHeight="1" hidden="1">
      <c r="P936" s="10"/>
      <c r="Q936" s="11"/>
      <c r="R936" s="12"/>
      <c r="S936" s="13"/>
      <c r="T936" s="13"/>
      <c r="U936" s="13"/>
      <c r="V936" s="13"/>
      <c r="W936" s="13"/>
      <c r="X936" s="13"/>
      <c r="Y936" s="13"/>
      <c r="Z936" s="12"/>
      <c r="AA936" s="12"/>
      <c r="AB936" s="12"/>
      <c r="AC936" s="12"/>
      <c r="AD936" s="12"/>
      <c r="AE936" s="12"/>
      <c r="AF936" s="12"/>
      <c r="AG936" s="12"/>
      <c r="AH936" s="12"/>
      <c r="AI936" s="12"/>
      <c r="AJ936" s="12"/>
      <c r="AK936" s="12"/>
      <c r="AL936" s="12"/>
      <c r="AM936" s="12"/>
      <c r="AN936" s="12"/>
      <c r="AO936" s="12"/>
      <c r="AP936" s="12"/>
      <c r="AQ936" s="12"/>
      <c r="AR936" s="12"/>
      <c r="AS936" s="12"/>
      <c r="AT936" s="12"/>
      <c r="AU936" s="12"/>
      <c r="AV936" s="12"/>
      <c r="AW936" s="12"/>
      <c r="AX936" s="12"/>
      <c r="AY936" s="12"/>
      <c r="AZ936" s="12"/>
      <c r="BA936" s="12"/>
      <c r="BB936" s="12"/>
      <c r="BC936" s="12"/>
      <c r="BD936" s="12"/>
      <c r="BE936" s="13"/>
      <c r="BF936" s="13"/>
      <c r="BG936" s="14"/>
      <c r="BH936" s="14"/>
      <c r="BI936" s="13"/>
      <c r="BJ936" s="13"/>
      <c r="BK936" s="14"/>
      <c r="BL936" s="14"/>
    </row>
    <row r="937" s="3" customFormat="1" ht="12.75" customHeight="1" hidden="1">
      <c r="P937" s="10"/>
      <c r="Q937" s="11"/>
      <c r="R937" s="12"/>
      <c r="S937" s="13"/>
      <c r="T937" s="13"/>
      <c r="U937" s="13"/>
      <c r="V937" s="13"/>
      <c r="W937" s="13"/>
      <c r="X937" s="13"/>
      <c r="Y937" s="13"/>
      <c r="Z937" s="12"/>
      <c r="AA937" s="12"/>
      <c r="AB937" s="12"/>
      <c r="AC937" s="12"/>
      <c r="AD937" s="12"/>
      <c r="AE937" s="12"/>
      <c r="AF937" s="12"/>
      <c r="AG937" s="12"/>
      <c r="AH937" s="12"/>
      <c r="AI937" s="12"/>
      <c r="AJ937" s="12"/>
      <c r="AK937" s="12"/>
      <c r="AL937" s="12"/>
      <c r="AM937" s="12"/>
      <c r="AN937" s="12"/>
      <c r="AO937" s="12"/>
      <c r="AP937" s="12"/>
      <c r="AQ937" s="12"/>
      <c r="AR937" s="12"/>
      <c r="AS937" s="12"/>
      <c r="AT937" s="12"/>
      <c r="AU937" s="12"/>
      <c r="AV937" s="12"/>
      <c r="AW937" s="12"/>
      <c r="AX937" s="12"/>
      <c r="AY937" s="12"/>
      <c r="AZ937" s="12"/>
      <c r="BA937" s="12"/>
      <c r="BB937" s="12"/>
      <c r="BC937" s="12"/>
      <c r="BD937" s="12"/>
      <c r="BE937" s="13"/>
      <c r="BF937" s="13"/>
      <c r="BG937" s="14"/>
      <c r="BH937" s="14"/>
      <c r="BI937" s="13"/>
      <c r="BJ937" s="13"/>
      <c r="BK937" s="14"/>
      <c r="BL937" s="14"/>
    </row>
    <row r="938" s="3" customFormat="1" ht="12.75" customHeight="1" hidden="1">
      <c r="P938" s="10"/>
      <c r="Q938" s="11"/>
      <c r="R938" s="12"/>
      <c r="S938" s="13"/>
      <c r="T938" s="13"/>
      <c r="U938" s="13"/>
      <c r="V938" s="13"/>
      <c r="W938" s="13"/>
      <c r="X938" s="13"/>
      <c r="Y938" s="13"/>
      <c r="Z938" s="12"/>
      <c r="AA938" s="12"/>
      <c r="AB938" s="12"/>
      <c r="AC938" s="12"/>
      <c r="AD938" s="12"/>
      <c r="AE938" s="12"/>
      <c r="AF938" s="12"/>
      <c r="AG938" s="12"/>
      <c r="AH938" s="12"/>
      <c r="AI938" s="12"/>
      <c r="AJ938" s="12"/>
      <c r="AK938" s="12"/>
      <c r="AL938" s="12"/>
      <c r="AM938" s="12"/>
      <c r="AN938" s="12"/>
      <c r="AO938" s="12"/>
      <c r="AP938" s="12"/>
      <c r="AQ938" s="12"/>
      <c r="AR938" s="12"/>
      <c r="AS938" s="12"/>
      <c r="AT938" s="12"/>
      <c r="AU938" s="12"/>
      <c r="AV938" s="12"/>
      <c r="AW938" s="12"/>
      <c r="AX938" s="12"/>
      <c r="AY938" s="12"/>
      <c r="AZ938" s="12"/>
      <c r="BA938" s="12"/>
      <c r="BB938" s="12"/>
      <c r="BC938" s="12"/>
      <c r="BD938" s="12"/>
      <c r="BE938" s="13"/>
      <c r="BF938" s="13"/>
      <c r="BG938" s="14"/>
      <c r="BH938" s="14"/>
      <c r="BI938" s="13"/>
      <c r="BJ938" s="13"/>
      <c r="BK938" s="14"/>
      <c r="BL938" s="14"/>
    </row>
    <row r="939" s="3" customFormat="1" ht="12.75" customHeight="1" hidden="1">
      <c r="P939" s="10"/>
      <c r="Q939" s="11"/>
      <c r="R939" s="12"/>
      <c r="S939" s="13"/>
      <c r="T939" s="13"/>
      <c r="U939" s="13"/>
      <c r="V939" s="13"/>
      <c r="W939" s="13"/>
      <c r="X939" s="13"/>
      <c r="Y939" s="13"/>
      <c r="Z939" s="12"/>
      <c r="AA939" s="12"/>
      <c r="AB939" s="12"/>
      <c r="AC939" s="12"/>
      <c r="AD939" s="12"/>
      <c r="AE939" s="12"/>
      <c r="AF939" s="12"/>
      <c r="AG939" s="12"/>
      <c r="AH939" s="12"/>
      <c r="AI939" s="12"/>
      <c r="AJ939" s="12"/>
      <c r="AK939" s="12"/>
      <c r="AL939" s="12"/>
      <c r="AM939" s="12"/>
      <c r="AN939" s="12"/>
      <c r="AO939" s="12"/>
      <c r="AP939" s="12"/>
      <c r="AQ939" s="12"/>
      <c r="AR939" s="12"/>
      <c r="AS939" s="12"/>
      <c r="AT939" s="12"/>
      <c r="AU939" s="12"/>
      <c r="AV939" s="12"/>
      <c r="AW939" s="12"/>
      <c r="AX939" s="12"/>
      <c r="AY939" s="12"/>
      <c r="AZ939" s="12"/>
      <c r="BA939" s="12"/>
      <c r="BB939" s="12"/>
      <c r="BC939" s="12"/>
      <c r="BD939" s="12"/>
      <c r="BE939" s="13"/>
      <c r="BF939" s="13"/>
      <c r="BG939" s="14"/>
      <c r="BH939" s="14"/>
      <c r="BI939" s="13"/>
      <c r="BJ939" s="13"/>
      <c r="BK939" s="14"/>
      <c r="BL939" s="14"/>
    </row>
    <row r="940" s="3" customFormat="1" ht="12.75" customHeight="1" hidden="1">
      <c r="P940" s="10"/>
      <c r="Q940" s="11"/>
      <c r="R940" s="12"/>
      <c r="S940" s="13"/>
      <c r="T940" s="13"/>
      <c r="U940" s="13"/>
      <c r="V940" s="13"/>
      <c r="W940" s="13"/>
      <c r="X940" s="13"/>
      <c r="Y940" s="13"/>
      <c r="Z940" s="12"/>
      <c r="AA940" s="12"/>
      <c r="AB940" s="12"/>
      <c r="AC940" s="12"/>
      <c r="AD940" s="12"/>
      <c r="AE940" s="12"/>
      <c r="AF940" s="12"/>
      <c r="AG940" s="12"/>
      <c r="AH940" s="12"/>
      <c r="AI940" s="12"/>
      <c r="AJ940" s="12"/>
      <c r="AK940" s="12"/>
      <c r="AL940" s="12"/>
      <c r="AM940" s="12"/>
      <c r="AN940" s="12"/>
      <c r="AO940" s="12"/>
      <c r="AP940" s="12"/>
      <c r="AQ940" s="12"/>
      <c r="AR940" s="12"/>
      <c r="AS940" s="12"/>
      <c r="AT940" s="12"/>
      <c r="AU940" s="12"/>
      <c r="AV940" s="12"/>
      <c r="AW940" s="12"/>
      <c r="AX940" s="12"/>
      <c r="AY940" s="12"/>
      <c r="AZ940" s="12"/>
      <c r="BA940" s="12"/>
      <c r="BB940" s="12"/>
      <c r="BC940" s="12"/>
      <c r="BD940" s="12"/>
      <c r="BE940" s="13"/>
      <c r="BF940" s="13"/>
      <c r="BG940" s="14"/>
      <c r="BH940" s="14"/>
      <c r="BI940" s="13"/>
      <c r="BJ940" s="13"/>
      <c r="BK940" s="14"/>
      <c r="BL940" s="14"/>
    </row>
    <row r="941" s="3" customFormat="1" ht="12.75" customHeight="1" hidden="1">
      <c r="P941" s="10"/>
      <c r="Q941" s="11"/>
      <c r="R941" s="12"/>
      <c r="S941" s="13"/>
      <c r="T941" s="13"/>
      <c r="U941" s="13"/>
      <c r="V941" s="13"/>
      <c r="W941" s="13"/>
      <c r="X941" s="13"/>
      <c r="Y941" s="13"/>
      <c r="Z941" s="12"/>
      <c r="AA941" s="12"/>
      <c r="AB941" s="12"/>
      <c r="AC941" s="12"/>
      <c r="AD941" s="12"/>
      <c r="AE941" s="12"/>
      <c r="AF941" s="12"/>
      <c r="AG941" s="12"/>
      <c r="AH941" s="12"/>
      <c r="AI941" s="12"/>
      <c r="AJ941" s="12"/>
      <c r="AK941" s="12"/>
      <c r="AL941" s="12"/>
      <c r="AM941" s="12"/>
      <c r="AN941" s="12"/>
      <c r="AO941" s="12"/>
      <c r="AP941" s="12"/>
      <c r="AQ941" s="12"/>
      <c r="AR941" s="12"/>
      <c r="AS941" s="12"/>
      <c r="AT941" s="12"/>
      <c r="AU941" s="12"/>
      <c r="AV941" s="12"/>
      <c r="AW941" s="12"/>
      <c r="AX941" s="12"/>
      <c r="AY941" s="12"/>
      <c r="AZ941" s="12"/>
      <c r="BA941" s="12"/>
      <c r="BB941" s="12"/>
      <c r="BC941" s="12"/>
      <c r="BD941" s="12"/>
      <c r="BE941" s="13"/>
      <c r="BF941" s="13"/>
      <c r="BG941" s="14"/>
      <c r="BH941" s="14"/>
      <c r="BI941" s="13"/>
      <c r="BJ941" s="13"/>
      <c r="BK941" s="14"/>
      <c r="BL941" s="14"/>
    </row>
    <row r="942" s="3" customFormat="1" ht="12.75" customHeight="1" hidden="1">
      <c r="P942" s="10"/>
      <c r="Q942" s="11"/>
      <c r="R942" s="12"/>
      <c r="S942" s="13"/>
      <c r="T942" s="13"/>
      <c r="U942" s="13"/>
      <c r="V942" s="13"/>
      <c r="W942" s="13"/>
      <c r="X942" s="13"/>
      <c r="Y942" s="13"/>
      <c r="Z942" s="12"/>
      <c r="AA942" s="12"/>
      <c r="AB942" s="12"/>
      <c r="AC942" s="12"/>
      <c r="AD942" s="12"/>
      <c r="AE942" s="12"/>
      <c r="AF942" s="12"/>
      <c r="AG942" s="12"/>
      <c r="AH942" s="12"/>
      <c r="AI942" s="12"/>
      <c r="AJ942" s="12"/>
      <c r="AK942" s="12"/>
      <c r="AL942" s="12"/>
      <c r="AM942" s="12"/>
      <c r="AN942" s="12"/>
      <c r="AO942" s="12"/>
      <c r="AP942" s="12"/>
      <c r="AQ942" s="12"/>
      <c r="AR942" s="12"/>
      <c r="AS942" s="12"/>
      <c r="AT942" s="12"/>
      <c r="AU942" s="12"/>
      <c r="AV942" s="12"/>
      <c r="AW942" s="12"/>
      <c r="AX942" s="12"/>
      <c r="AY942" s="12"/>
      <c r="AZ942" s="12"/>
      <c r="BA942" s="12"/>
      <c r="BB942" s="12"/>
      <c r="BC942" s="12"/>
      <c r="BD942" s="12"/>
      <c r="BE942" s="13"/>
      <c r="BF942" s="13"/>
      <c r="BG942" s="14"/>
      <c r="BH942" s="14"/>
      <c r="BI942" s="13"/>
      <c r="BJ942" s="13"/>
      <c r="BK942" s="14"/>
      <c r="BL942" s="14"/>
    </row>
    <row r="943" s="3" customFormat="1" ht="12.75" customHeight="1" hidden="1">
      <c r="P943" s="10"/>
      <c r="Q943" s="11"/>
      <c r="R943" s="12"/>
      <c r="S943" s="13"/>
      <c r="T943" s="13"/>
      <c r="U943" s="13"/>
      <c r="V943" s="13"/>
      <c r="W943" s="13"/>
      <c r="X943" s="13"/>
      <c r="Y943" s="13"/>
      <c r="Z943" s="12"/>
      <c r="AA943" s="12"/>
      <c r="AB943" s="12"/>
      <c r="AC943" s="12"/>
      <c r="AD943" s="12"/>
      <c r="AE943" s="12"/>
      <c r="AF943" s="12"/>
      <c r="AG943" s="12"/>
      <c r="AH943" s="12"/>
      <c r="AI943" s="12"/>
      <c r="AJ943" s="12"/>
      <c r="AK943" s="12"/>
      <c r="AL943" s="12"/>
      <c r="AM943" s="12"/>
      <c r="AN943" s="12"/>
      <c r="AO943" s="12"/>
      <c r="AP943" s="12"/>
      <c r="AQ943" s="12"/>
      <c r="AR943" s="12"/>
      <c r="AS943" s="12"/>
      <c r="AT943" s="12"/>
      <c r="AU943" s="12"/>
      <c r="AV943" s="12"/>
      <c r="AW943" s="12"/>
      <c r="AX943" s="12"/>
      <c r="AY943" s="12"/>
      <c r="AZ943" s="12"/>
      <c r="BA943" s="12"/>
      <c r="BB943" s="12"/>
      <c r="BC943" s="12"/>
      <c r="BD943" s="12"/>
      <c r="BE943" s="13"/>
      <c r="BF943" s="13"/>
      <c r="BG943" s="14"/>
      <c r="BH943" s="14"/>
      <c r="BI943" s="13"/>
      <c r="BJ943" s="13"/>
      <c r="BK943" s="14"/>
      <c r="BL943" s="14"/>
    </row>
    <row r="944" s="3" customFormat="1" ht="12.75" customHeight="1" hidden="1">
      <c r="P944" s="10"/>
      <c r="Q944" s="11"/>
      <c r="R944" s="12"/>
      <c r="S944" s="13"/>
      <c r="T944" s="13"/>
      <c r="U944" s="13"/>
      <c r="V944" s="13"/>
      <c r="W944" s="13"/>
      <c r="X944" s="13"/>
      <c r="Y944" s="13"/>
      <c r="Z944" s="12"/>
      <c r="AA944" s="12"/>
      <c r="AB944" s="12"/>
      <c r="AC944" s="12"/>
      <c r="AD944" s="12"/>
      <c r="AE944" s="12"/>
      <c r="AF944" s="12"/>
      <c r="AG944" s="12"/>
      <c r="AH944" s="12"/>
      <c r="AI944" s="12"/>
      <c r="AJ944" s="12"/>
      <c r="AK944" s="12"/>
      <c r="AL944" s="12"/>
      <c r="AM944" s="12"/>
      <c r="AN944" s="12"/>
      <c r="AO944" s="12"/>
      <c r="AP944" s="12"/>
      <c r="AQ944" s="12"/>
      <c r="AR944" s="12"/>
      <c r="AS944" s="12"/>
      <c r="AT944" s="12"/>
      <c r="AU944" s="12"/>
      <c r="AV944" s="12"/>
      <c r="AW944" s="12"/>
      <c r="AX944" s="12"/>
      <c r="AY944" s="12"/>
      <c r="AZ944" s="12"/>
      <c r="BA944" s="12"/>
      <c r="BB944" s="12"/>
      <c r="BC944" s="12"/>
      <c r="BD944" s="12"/>
      <c r="BE944" s="13"/>
      <c r="BF944" s="13"/>
      <c r="BG944" s="14"/>
      <c r="BH944" s="14"/>
      <c r="BI944" s="13"/>
      <c r="BJ944" s="13"/>
      <c r="BK944" s="14"/>
      <c r="BL944" s="14"/>
    </row>
    <row r="945" s="3" customFormat="1" ht="12.75" customHeight="1" hidden="1">
      <c r="P945" s="10"/>
      <c r="Q945" s="11"/>
      <c r="R945" s="12"/>
      <c r="S945" s="13"/>
      <c r="T945" s="13"/>
      <c r="U945" s="13"/>
      <c r="V945" s="13"/>
      <c r="W945" s="13"/>
      <c r="X945" s="13"/>
      <c r="Y945" s="13"/>
      <c r="Z945" s="12"/>
      <c r="AA945" s="12"/>
      <c r="AB945" s="12"/>
      <c r="AC945" s="12"/>
      <c r="AD945" s="12"/>
      <c r="AE945" s="12"/>
      <c r="AF945" s="12"/>
      <c r="AG945" s="12"/>
      <c r="AH945" s="12"/>
      <c r="AI945" s="12"/>
      <c r="AJ945" s="12"/>
      <c r="AK945" s="12"/>
      <c r="AL945" s="12"/>
      <c r="AM945" s="12"/>
      <c r="AN945" s="12"/>
      <c r="AO945" s="12"/>
      <c r="AP945" s="12"/>
      <c r="AQ945" s="12"/>
      <c r="AR945" s="12"/>
      <c r="AS945" s="12"/>
      <c r="AT945" s="12"/>
      <c r="AU945" s="12"/>
      <c r="AV945" s="12"/>
      <c r="AW945" s="12"/>
      <c r="AX945" s="12"/>
      <c r="AY945" s="12"/>
      <c r="AZ945" s="12"/>
      <c r="BA945" s="12"/>
      <c r="BB945" s="12"/>
      <c r="BC945" s="12"/>
      <c r="BD945" s="12"/>
      <c r="BE945" s="13"/>
      <c r="BF945" s="13"/>
      <c r="BG945" s="14"/>
      <c r="BH945" s="14"/>
      <c r="BI945" s="13"/>
      <c r="BJ945" s="13"/>
      <c r="BK945" s="14"/>
      <c r="BL945" s="14"/>
    </row>
    <row r="946" s="3" customFormat="1" ht="12.75" customHeight="1" hidden="1">
      <c r="P946" s="10"/>
      <c r="Q946" s="11"/>
      <c r="R946" s="12"/>
      <c r="S946" s="13"/>
      <c r="T946" s="13"/>
      <c r="U946" s="13"/>
      <c r="V946" s="13"/>
      <c r="W946" s="13"/>
      <c r="X946" s="13"/>
      <c r="Y946" s="13"/>
      <c r="Z946" s="12"/>
      <c r="AA946" s="12"/>
      <c r="AB946" s="12"/>
      <c r="AC946" s="12"/>
      <c r="AD946" s="12"/>
      <c r="AE946" s="12"/>
      <c r="AF946" s="12"/>
      <c r="AG946" s="12"/>
      <c r="AH946" s="12"/>
      <c r="AI946" s="12"/>
      <c r="AJ946" s="12"/>
      <c r="AK946" s="12"/>
      <c r="AL946" s="12"/>
      <c r="AM946" s="12"/>
      <c r="AN946" s="12"/>
      <c r="AO946" s="12"/>
      <c r="AP946" s="12"/>
      <c r="AQ946" s="12"/>
      <c r="AR946" s="12"/>
      <c r="AS946" s="12"/>
      <c r="AT946" s="12"/>
      <c r="AU946" s="12"/>
      <c r="AV946" s="12"/>
      <c r="AW946" s="12"/>
      <c r="AX946" s="12"/>
      <c r="AY946" s="12"/>
      <c r="AZ946" s="12"/>
      <c r="BA946" s="12"/>
      <c r="BB946" s="12"/>
      <c r="BC946" s="12"/>
      <c r="BD946" s="12"/>
      <c r="BE946" s="13"/>
      <c r="BF946" s="13"/>
      <c r="BG946" s="14"/>
      <c r="BH946" s="14"/>
      <c r="BI946" s="13"/>
      <c r="BJ946" s="13"/>
      <c r="BK946" s="14"/>
      <c r="BL946" s="14"/>
    </row>
    <row r="947" s="3" customFormat="1" ht="12.75" customHeight="1" hidden="1">
      <c r="P947" s="10"/>
      <c r="Q947" s="11"/>
      <c r="R947" s="12"/>
      <c r="S947" s="13"/>
      <c r="T947" s="13"/>
      <c r="U947" s="13"/>
      <c r="V947" s="13"/>
      <c r="W947" s="13"/>
      <c r="X947" s="13"/>
      <c r="Y947" s="13"/>
      <c r="Z947" s="12"/>
      <c r="AA947" s="12"/>
      <c r="AB947" s="12"/>
      <c r="AC947" s="12"/>
      <c r="AD947" s="12"/>
      <c r="AE947" s="12"/>
      <c r="AF947" s="12"/>
      <c r="AG947" s="12"/>
      <c r="AH947" s="12"/>
      <c r="AI947" s="12"/>
      <c r="AJ947" s="12"/>
      <c r="AK947" s="12"/>
      <c r="AL947" s="12"/>
      <c r="AM947" s="12"/>
      <c r="AN947" s="12"/>
      <c r="AO947" s="12"/>
      <c r="AP947" s="12"/>
      <c r="AQ947" s="12"/>
      <c r="AR947" s="12"/>
      <c r="AS947" s="12"/>
      <c r="AT947" s="12"/>
      <c r="AU947" s="12"/>
      <c r="AV947" s="12"/>
      <c r="AW947" s="12"/>
      <c r="AX947" s="12"/>
      <c r="AY947" s="12"/>
      <c r="AZ947" s="12"/>
      <c r="BA947" s="12"/>
      <c r="BB947" s="12"/>
      <c r="BC947" s="12"/>
      <c r="BD947" s="12"/>
      <c r="BE947" s="13"/>
      <c r="BF947" s="13"/>
      <c r="BG947" s="14"/>
      <c r="BH947" s="14"/>
      <c r="BI947" s="13"/>
      <c r="BJ947" s="13"/>
      <c r="BK947" s="14"/>
      <c r="BL947" s="14"/>
    </row>
    <row r="948" s="3" customFormat="1" ht="12.75" customHeight="1" hidden="1">
      <c r="P948" s="10"/>
      <c r="Q948" s="11"/>
      <c r="R948" s="12"/>
      <c r="S948" s="13"/>
      <c r="T948" s="13"/>
      <c r="U948" s="13"/>
      <c r="V948" s="13"/>
      <c r="W948" s="13"/>
      <c r="X948" s="13"/>
      <c r="Y948" s="13"/>
      <c r="Z948" s="12"/>
      <c r="AA948" s="12"/>
      <c r="AB948" s="12"/>
      <c r="AC948" s="12"/>
      <c r="AD948" s="12"/>
      <c r="AE948" s="12"/>
      <c r="AF948" s="12"/>
      <c r="AG948" s="12"/>
      <c r="AH948" s="12"/>
      <c r="AI948" s="12"/>
      <c r="AJ948" s="12"/>
      <c r="AK948" s="12"/>
      <c r="AL948" s="12"/>
      <c r="AM948" s="12"/>
      <c r="AN948" s="12"/>
      <c r="AO948" s="12"/>
      <c r="AP948" s="12"/>
      <c r="AQ948" s="12"/>
      <c r="AR948" s="12"/>
      <c r="AS948" s="12"/>
      <c r="AT948" s="12"/>
      <c r="AU948" s="12"/>
      <c r="AV948" s="12"/>
      <c r="AW948" s="12"/>
      <c r="AX948" s="12"/>
      <c r="AY948" s="12"/>
      <c r="AZ948" s="12"/>
      <c r="BA948" s="12"/>
      <c r="BB948" s="12"/>
      <c r="BC948" s="12"/>
      <c r="BD948" s="12"/>
      <c r="BE948" s="13"/>
      <c r="BF948" s="13"/>
      <c r="BG948" s="14"/>
      <c r="BH948" s="14"/>
      <c r="BI948" s="13"/>
      <c r="BJ948" s="13"/>
      <c r="BK948" s="14"/>
      <c r="BL948" s="14"/>
    </row>
    <row r="949" s="3" customFormat="1" ht="12.75" customHeight="1" hidden="1">
      <c r="P949" s="10"/>
      <c r="Q949" s="11"/>
      <c r="R949" s="12"/>
      <c r="S949" s="13"/>
      <c r="T949" s="13"/>
      <c r="U949" s="13"/>
      <c r="V949" s="13"/>
      <c r="W949" s="13"/>
      <c r="X949" s="13"/>
      <c r="Y949" s="13"/>
      <c r="Z949" s="12"/>
      <c r="AA949" s="12"/>
      <c r="AB949" s="12"/>
      <c r="AC949" s="12"/>
      <c r="AD949" s="12"/>
      <c r="AE949" s="12"/>
      <c r="AF949" s="12"/>
      <c r="AG949" s="12"/>
      <c r="AH949" s="12"/>
      <c r="AI949" s="12"/>
      <c r="AJ949" s="12"/>
      <c r="AK949" s="12"/>
      <c r="AL949" s="12"/>
      <c r="AM949" s="12"/>
      <c r="AN949" s="12"/>
      <c r="AO949" s="12"/>
      <c r="AP949" s="12"/>
      <c r="AQ949" s="12"/>
      <c r="AR949" s="12"/>
      <c r="AS949" s="12"/>
      <c r="AT949" s="12"/>
      <c r="AU949" s="12"/>
      <c r="AV949" s="12"/>
      <c r="AW949" s="12"/>
      <c r="AX949" s="12"/>
      <c r="AY949" s="12"/>
      <c r="AZ949" s="12"/>
      <c r="BA949" s="12"/>
      <c r="BB949" s="12"/>
      <c r="BC949" s="12"/>
      <c r="BD949" s="12"/>
      <c r="BE949" s="13"/>
      <c r="BF949" s="13"/>
      <c r="BG949" s="14"/>
      <c r="BH949" s="14"/>
      <c r="BI949" s="13"/>
      <c r="BJ949" s="13"/>
      <c r="BK949" s="14"/>
      <c r="BL949" s="14"/>
    </row>
    <row r="950" s="3" customFormat="1" ht="12.75" customHeight="1" hidden="1">
      <c r="P950" s="10"/>
      <c r="Q950" s="11"/>
      <c r="R950" s="12"/>
      <c r="S950" s="13"/>
      <c r="T950" s="13"/>
      <c r="U950" s="13"/>
      <c r="V950" s="13"/>
      <c r="W950" s="13"/>
      <c r="X950" s="13"/>
      <c r="Y950" s="13"/>
      <c r="Z950" s="12"/>
      <c r="AA950" s="12"/>
      <c r="AB950" s="12"/>
      <c r="AC950" s="12"/>
      <c r="AD950" s="12"/>
      <c r="AE950" s="12"/>
      <c r="AF950" s="12"/>
      <c r="AG950" s="12"/>
      <c r="AH950" s="12"/>
      <c r="AI950" s="12"/>
      <c r="AJ950" s="12"/>
      <c r="AK950" s="12"/>
      <c r="AL950" s="12"/>
      <c r="AM950" s="12"/>
      <c r="AN950" s="12"/>
      <c r="AO950" s="12"/>
      <c r="AP950" s="12"/>
      <c r="AQ950" s="12"/>
      <c r="AR950" s="12"/>
      <c r="AS950" s="12"/>
      <c r="AT950" s="12"/>
      <c r="AU950" s="12"/>
      <c r="AV950" s="12"/>
      <c r="AW950" s="12"/>
      <c r="AX950" s="12"/>
      <c r="AY950" s="12"/>
      <c r="AZ950" s="12"/>
      <c r="BA950" s="12"/>
      <c r="BB950" s="12"/>
      <c r="BC950" s="12"/>
      <c r="BD950" s="12"/>
      <c r="BE950" s="13"/>
      <c r="BF950" s="13"/>
      <c r="BG950" s="14"/>
      <c r="BH950" s="14"/>
      <c r="BI950" s="13"/>
      <c r="BJ950" s="13"/>
      <c r="BK950" s="14"/>
      <c r="BL950" s="14"/>
    </row>
    <row r="951" s="3" customFormat="1" ht="12.75" customHeight="1" hidden="1">
      <c r="P951" s="10"/>
      <c r="Q951" s="11"/>
      <c r="R951" s="12"/>
      <c r="S951" s="13"/>
      <c r="T951" s="13"/>
      <c r="U951" s="13"/>
      <c r="V951" s="13"/>
      <c r="W951" s="13"/>
      <c r="X951" s="13"/>
      <c r="Y951" s="13"/>
      <c r="Z951" s="12"/>
      <c r="AA951" s="12"/>
      <c r="AB951" s="12"/>
      <c r="AC951" s="12"/>
      <c r="AD951" s="12"/>
      <c r="AE951" s="12"/>
      <c r="AF951" s="12"/>
      <c r="AG951" s="12"/>
      <c r="AH951" s="12"/>
      <c r="AI951" s="12"/>
      <c r="AJ951" s="12"/>
      <c r="AK951" s="12"/>
      <c r="AL951" s="12"/>
      <c r="AM951" s="12"/>
      <c r="AN951" s="12"/>
      <c r="AO951" s="12"/>
      <c r="AP951" s="12"/>
      <c r="AQ951" s="12"/>
      <c r="AR951" s="12"/>
      <c r="AS951" s="12"/>
      <c r="AT951" s="12"/>
      <c r="AU951" s="12"/>
      <c r="AV951" s="12"/>
      <c r="AW951" s="12"/>
      <c r="AX951" s="12"/>
      <c r="AY951" s="12"/>
      <c r="AZ951" s="12"/>
      <c r="BA951" s="12"/>
      <c r="BB951" s="12"/>
      <c r="BC951" s="12"/>
      <c r="BD951" s="12"/>
      <c r="BE951" s="13"/>
      <c r="BF951" s="13"/>
      <c r="BG951" s="14"/>
      <c r="BH951" s="14"/>
      <c r="BI951" s="13"/>
      <c r="BJ951" s="13"/>
      <c r="BK951" s="14"/>
      <c r="BL951" s="14"/>
    </row>
    <row r="952" s="3" customFormat="1" ht="12.75" customHeight="1" hidden="1">
      <c r="P952" s="10"/>
      <c r="Q952" s="11"/>
      <c r="R952" s="12"/>
      <c r="S952" s="13"/>
      <c r="T952" s="13"/>
      <c r="U952" s="13"/>
      <c r="V952" s="13"/>
      <c r="W952" s="13"/>
      <c r="X952" s="13"/>
      <c r="Y952" s="13"/>
      <c r="Z952" s="12"/>
      <c r="AA952" s="12"/>
      <c r="AB952" s="12"/>
      <c r="AC952" s="12"/>
      <c r="AD952" s="12"/>
      <c r="AE952" s="12"/>
      <c r="AF952" s="12"/>
      <c r="AG952" s="12"/>
      <c r="AH952" s="12"/>
      <c r="AI952" s="12"/>
      <c r="AJ952" s="12"/>
      <c r="AK952" s="12"/>
      <c r="AL952" s="12"/>
      <c r="AM952" s="12"/>
      <c r="AN952" s="12"/>
      <c r="AO952" s="12"/>
      <c r="AP952" s="12"/>
      <c r="AQ952" s="12"/>
      <c r="AR952" s="12"/>
      <c r="AS952" s="12"/>
      <c r="AT952" s="12"/>
      <c r="AU952" s="12"/>
      <c r="AV952" s="12"/>
      <c r="AW952" s="12"/>
      <c r="AX952" s="12"/>
      <c r="AY952" s="12"/>
      <c r="AZ952" s="12"/>
      <c r="BA952" s="12"/>
      <c r="BB952" s="12"/>
      <c r="BC952" s="12"/>
      <c r="BD952" s="12"/>
      <c r="BE952" s="13"/>
      <c r="BF952" s="13"/>
      <c r="BG952" s="14"/>
      <c r="BH952" s="14"/>
      <c r="BI952" s="13"/>
      <c r="BJ952" s="13"/>
      <c r="BK952" s="14"/>
      <c r="BL952" s="14"/>
    </row>
    <row r="953" s="3" customFormat="1" ht="12.75" customHeight="1" hidden="1">
      <c r="P953" s="10"/>
      <c r="Q953" s="11"/>
      <c r="R953" s="12"/>
      <c r="S953" s="13"/>
      <c r="T953" s="13"/>
      <c r="U953" s="13"/>
      <c r="V953" s="13"/>
      <c r="W953" s="13"/>
      <c r="X953" s="13"/>
      <c r="Y953" s="13"/>
      <c r="Z953" s="12"/>
      <c r="AA953" s="12"/>
      <c r="AB953" s="12"/>
      <c r="AC953" s="12"/>
      <c r="AD953" s="12"/>
      <c r="AE953" s="12"/>
      <c r="AF953" s="12"/>
      <c r="AG953" s="12"/>
      <c r="AH953" s="12"/>
      <c r="AI953" s="12"/>
      <c r="AJ953" s="12"/>
      <c r="AK953" s="12"/>
      <c r="AL953" s="12"/>
      <c r="AM953" s="12"/>
      <c r="AN953" s="12"/>
      <c r="AO953" s="12"/>
      <c r="AP953" s="12"/>
      <c r="AQ953" s="12"/>
      <c r="AR953" s="12"/>
      <c r="AS953" s="12"/>
      <c r="AT953" s="12"/>
      <c r="AU953" s="12"/>
      <c r="AV953" s="12"/>
      <c r="AW953" s="12"/>
      <c r="AX953" s="12"/>
      <c r="AY953" s="12"/>
      <c r="AZ953" s="12"/>
      <c r="BA953" s="12"/>
      <c r="BB953" s="12"/>
      <c r="BC953" s="12"/>
      <c r="BD953" s="12"/>
      <c r="BE953" s="13"/>
      <c r="BF953" s="13"/>
      <c r="BG953" s="14"/>
      <c r="BH953" s="14"/>
      <c r="BI953" s="13"/>
      <c r="BJ953" s="13"/>
      <c r="BK953" s="14"/>
      <c r="BL953" s="14"/>
    </row>
    <row r="954" s="3" customFormat="1" ht="12.75" customHeight="1" hidden="1">
      <c r="P954" s="10"/>
      <c r="Q954" s="11"/>
      <c r="R954" s="12"/>
      <c r="S954" s="13"/>
      <c r="T954" s="13"/>
      <c r="U954" s="13"/>
      <c r="V954" s="13"/>
      <c r="W954" s="13"/>
      <c r="X954" s="13"/>
      <c r="Y954" s="13"/>
      <c r="Z954" s="12"/>
      <c r="AA954" s="12"/>
      <c r="AB954" s="12"/>
      <c r="AC954" s="12"/>
      <c r="AD954" s="12"/>
      <c r="AE954" s="12"/>
      <c r="AF954" s="12"/>
      <c r="AG954" s="12"/>
      <c r="AH954" s="12"/>
      <c r="AI954" s="12"/>
      <c r="AJ954" s="12"/>
      <c r="AK954" s="12"/>
      <c r="AL954" s="12"/>
      <c r="AM954" s="12"/>
      <c r="AN954" s="12"/>
      <c r="AO954" s="12"/>
      <c r="AP954" s="12"/>
      <c r="AQ954" s="12"/>
      <c r="AR954" s="12"/>
      <c r="AS954" s="12"/>
      <c r="AT954" s="12"/>
      <c r="AU954" s="12"/>
      <c r="AV954" s="12"/>
      <c r="AW954" s="12"/>
      <c r="AX954" s="12"/>
      <c r="AY954" s="12"/>
      <c r="AZ954" s="12"/>
      <c r="BA954" s="12"/>
      <c r="BB954" s="12"/>
      <c r="BC954" s="12"/>
      <c r="BD954" s="12"/>
      <c r="BE954" s="13"/>
      <c r="BF954" s="13"/>
      <c r="BG954" s="14"/>
      <c r="BH954" s="14"/>
      <c r="BI954" s="13"/>
      <c r="BJ954" s="13"/>
      <c r="BK954" s="14"/>
      <c r="BL954" s="14"/>
    </row>
    <row r="955" s="3" customFormat="1" ht="12.75" customHeight="1" hidden="1">
      <c r="P955" s="10"/>
      <c r="Q955" s="11"/>
      <c r="R955" s="12"/>
      <c r="S955" s="13"/>
      <c r="T955" s="13"/>
      <c r="U955" s="13"/>
      <c r="V955" s="13"/>
      <c r="W955" s="13"/>
      <c r="X955" s="13"/>
      <c r="Y955" s="13"/>
      <c r="Z955" s="12"/>
      <c r="AA955" s="12"/>
      <c r="AB955" s="12"/>
      <c r="AC955" s="12"/>
      <c r="AD955" s="12"/>
      <c r="AE955" s="12"/>
      <c r="AF955" s="12"/>
      <c r="AG955" s="12"/>
      <c r="AH955" s="12"/>
      <c r="AI955" s="12"/>
      <c r="AJ955" s="12"/>
      <c r="AK955" s="12"/>
      <c r="AL955" s="12"/>
      <c r="AM955" s="12"/>
      <c r="AN955" s="12"/>
      <c r="AO955" s="12"/>
      <c r="AP955" s="12"/>
      <c r="AQ955" s="12"/>
      <c r="AR955" s="12"/>
      <c r="AS955" s="12"/>
      <c r="AT955" s="12"/>
      <c r="AU955" s="12"/>
      <c r="AV955" s="12"/>
      <c r="AW955" s="12"/>
      <c r="AX955" s="12"/>
      <c r="AY955" s="12"/>
      <c r="AZ955" s="12"/>
      <c r="BA955" s="12"/>
      <c r="BB955" s="12"/>
      <c r="BC955" s="12"/>
      <c r="BD955" s="12"/>
      <c r="BE955" s="13"/>
      <c r="BF955" s="13"/>
      <c r="BG955" s="14"/>
      <c r="BH955" s="14"/>
      <c r="BI955" s="13"/>
      <c r="BJ955" s="13"/>
      <c r="BK955" s="14"/>
      <c r="BL955" s="14"/>
    </row>
    <row r="956" s="3" customFormat="1" ht="12.75" customHeight="1" hidden="1">
      <c r="P956" s="10"/>
      <c r="Q956" s="11"/>
      <c r="R956" s="12"/>
      <c r="S956" s="13"/>
      <c r="T956" s="13"/>
      <c r="U956" s="13"/>
      <c r="V956" s="13"/>
      <c r="W956" s="13"/>
      <c r="X956" s="13"/>
      <c r="Y956" s="13"/>
      <c r="Z956" s="12"/>
      <c r="AA956" s="12"/>
      <c r="AB956" s="12"/>
      <c r="AC956" s="12"/>
      <c r="AD956" s="12"/>
      <c r="AE956" s="12"/>
      <c r="AF956" s="12"/>
      <c r="AG956" s="12"/>
      <c r="AH956" s="12"/>
      <c r="AI956" s="12"/>
      <c r="AJ956" s="12"/>
      <c r="AK956" s="12"/>
      <c r="AL956" s="12"/>
      <c r="AM956" s="12"/>
      <c r="AN956" s="12"/>
      <c r="AO956" s="12"/>
      <c r="AP956" s="12"/>
      <c r="AQ956" s="12"/>
      <c r="AR956" s="12"/>
      <c r="AS956" s="12"/>
      <c r="AT956" s="12"/>
      <c r="AU956" s="12"/>
      <c r="AV956" s="12"/>
      <c r="AW956" s="12"/>
      <c r="AX956" s="12"/>
      <c r="AY956" s="12"/>
      <c r="AZ956" s="12"/>
      <c r="BA956" s="12"/>
      <c r="BB956" s="12"/>
      <c r="BC956" s="12"/>
      <c r="BD956" s="12"/>
      <c r="BE956" s="13"/>
      <c r="BF956" s="13"/>
      <c r="BG956" s="14"/>
      <c r="BH956" s="14"/>
      <c r="BI956" s="13"/>
      <c r="BJ956" s="13"/>
      <c r="BK956" s="14"/>
      <c r="BL956" s="14"/>
    </row>
    <row r="957" s="3" customFormat="1" ht="12.75" customHeight="1" hidden="1">
      <c r="P957" s="10"/>
      <c r="Q957" s="11"/>
      <c r="R957" s="12"/>
      <c r="S957" s="13"/>
      <c r="T957" s="13"/>
      <c r="U957" s="13"/>
      <c r="V957" s="13"/>
      <c r="W957" s="13"/>
      <c r="X957" s="13"/>
      <c r="Y957" s="13"/>
      <c r="Z957" s="12"/>
      <c r="AA957" s="12"/>
      <c r="AB957" s="12"/>
      <c r="AC957" s="12"/>
      <c r="AD957" s="12"/>
      <c r="AE957" s="12"/>
      <c r="AF957" s="12"/>
      <c r="AG957" s="12"/>
      <c r="AH957" s="12"/>
      <c r="AI957" s="12"/>
      <c r="AJ957" s="12"/>
      <c r="AK957" s="12"/>
      <c r="AL957" s="12"/>
      <c r="AM957" s="12"/>
      <c r="AN957" s="12"/>
      <c r="AO957" s="12"/>
      <c r="AP957" s="12"/>
      <c r="AQ957" s="12"/>
      <c r="AR957" s="12"/>
      <c r="AS957" s="12"/>
      <c r="AT957" s="12"/>
      <c r="AU957" s="12"/>
      <c r="AV957" s="12"/>
      <c r="AW957" s="12"/>
      <c r="AX957" s="12"/>
      <c r="AY957" s="12"/>
      <c r="AZ957" s="12"/>
      <c r="BA957" s="12"/>
      <c r="BB957" s="12"/>
      <c r="BC957" s="12"/>
      <c r="BD957" s="12"/>
      <c r="BE957" s="13"/>
      <c r="BF957" s="13"/>
      <c r="BG957" s="14"/>
      <c r="BH957" s="14"/>
      <c r="BI957" s="13"/>
      <c r="BJ957" s="13"/>
      <c r="BK957" s="14"/>
      <c r="BL957" s="14"/>
    </row>
    <row r="958" s="3" customFormat="1" ht="12.75" customHeight="1" hidden="1">
      <c r="P958" s="10"/>
      <c r="Q958" s="11"/>
      <c r="R958" s="12"/>
      <c r="S958" s="13"/>
      <c r="T958" s="13"/>
      <c r="U958" s="13"/>
      <c r="V958" s="13"/>
      <c r="W958" s="13"/>
      <c r="X958" s="13"/>
      <c r="Y958" s="13"/>
      <c r="Z958" s="12"/>
      <c r="AA958" s="12"/>
      <c r="AB958" s="12"/>
      <c r="AC958" s="12"/>
      <c r="AD958" s="12"/>
      <c r="AE958" s="12"/>
      <c r="AF958" s="12"/>
      <c r="AG958" s="12"/>
      <c r="AH958" s="12"/>
      <c r="AI958" s="12"/>
      <c r="AJ958" s="12"/>
      <c r="AK958" s="12"/>
      <c r="AL958" s="12"/>
      <c r="AM958" s="12"/>
      <c r="AN958" s="12"/>
      <c r="AO958" s="12"/>
      <c r="AP958" s="12"/>
      <c r="AQ958" s="12"/>
      <c r="AR958" s="12"/>
      <c r="AS958" s="12"/>
      <c r="AT958" s="12"/>
      <c r="AU958" s="12"/>
      <c r="AV958" s="12"/>
      <c r="AW958" s="12"/>
      <c r="AX958" s="12"/>
      <c r="AY958" s="12"/>
      <c r="AZ958" s="12"/>
      <c r="BA958" s="12"/>
      <c r="BB958" s="12"/>
      <c r="BC958" s="12"/>
      <c r="BD958" s="12"/>
      <c r="BE958" s="13"/>
      <c r="BF958" s="13"/>
      <c r="BG958" s="14"/>
      <c r="BH958" s="14"/>
      <c r="BI958" s="13"/>
      <c r="BJ958" s="13"/>
      <c r="BK958" s="14"/>
      <c r="BL958" s="14"/>
    </row>
    <row r="959" s="3" customFormat="1" ht="12.75" customHeight="1" hidden="1">
      <c r="P959" s="10"/>
      <c r="Q959" s="11"/>
      <c r="R959" s="12"/>
      <c r="S959" s="13"/>
      <c r="T959" s="13"/>
      <c r="U959" s="13"/>
      <c r="V959" s="13"/>
      <c r="W959" s="13"/>
      <c r="X959" s="13"/>
      <c r="Y959" s="13"/>
      <c r="Z959" s="12"/>
      <c r="AA959" s="12"/>
      <c r="AB959" s="12"/>
      <c r="AC959" s="12"/>
      <c r="AD959" s="12"/>
      <c r="AE959" s="12"/>
      <c r="AF959" s="12"/>
      <c r="AG959" s="12"/>
      <c r="AH959" s="12"/>
      <c r="AI959" s="12"/>
      <c r="AJ959" s="12"/>
      <c r="AK959" s="12"/>
      <c r="AL959" s="12"/>
      <c r="AM959" s="12"/>
      <c r="AN959" s="12"/>
      <c r="AO959" s="12"/>
      <c r="AP959" s="12"/>
      <c r="AQ959" s="12"/>
      <c r="AR959" s="12"/>
      <c r="AS959" s="12"/>
      <c r="AT959" s="12"/>
      <c r="AU959" s="12"/>
      <c r="AV959" s="12"/>
      <c r="AW959" s="12"/>
      <c r="AX959" s="12"/>
      <c r="AY959" s="12"/>
      <c r="AZ959" s="12"/>
      <c r="BA959" s="12"/>
      <c r="BB959" s="12"/>
      <c r="BC959" s="12"/>
      <c r="BD959" s="12"/>
      <c r="BE959" s="13"/>
      <c r="BF959" s="13"/>
      <c r="BG959" s="14"/>
      <c r="BH959" s="14"/>
      <c r="BI959" s="13"/>
      <c r="BJ959" s="13"/>
      <c r="BK959" s="14"/>
      <c r="BL959" s="14"/>
    </row>
    <row r="960" s="3" customFormat="1" ht="12.75" customHeight="1" hidden="1">
      <c r="P960" s="10"/>
      <c r="Q960" s="11"/>
      <c r="R960" s="12"/>
      <c r="S960" s="13"/>
      <c r="T960" s="13"/>
      <c r="U960" s="13"/>
      <c r="V960" s="13"/>
      <c r="W960" s="13"/>
      <c r="X960" s="13"/>
      <c r="Y960" s="13"/>
      <c r="Z960" s="12"/>
      <c r="AA960" s="12"/>
      <c r="AB960" s="12"/>
      <c r="AC960" s="12"/>
      <c r="AD960" s="12"/>
      <c r="AE960" s="12"/>
      <c r="AF960" s="12"/>
      <c r="AG960" s="12"/>
      <c r="AH960" s="12"/>
      <c r="AI960" s="12"/>
      <c r="AJ960" s="12"/>
      <c r="AK960" s="12"/>
      <c r="AL960" s="12"/>
      <c r="AM960" s="12"/>
      <c r="AN960" s="12"/>
      <c r="AO960" s="12"/>
      <c r="AP960" s="12"/>
      <c r="AQ960" s="12"/>
      <c r="AR960" s="12"/>
      <c r="AS960" s="12"/>
      <c r="AT960" s="12"/>
      <c r="AU960" s="12"/>
      <c r="AV960" s="12"/>
      <c r="AW960" s="12"/>
      <c r="AX960" s="12"/>
      <c r="AY960" s="12"/>
      <c r="AZ960" s="12"/>
      <c r="BA960" s="12"/>
      <c r="BB960" s="12"/>
      <c r="BC960" s="12"/>
      <c r="BD960" s="12"/>
      <c r="BE960" s="13"/>
      <c r="BF960" s="13"/>
      <c r="BG960" s="14"/>
      <c r="BH960" s="14"/>
      <c r="BI960" s="13"/>
      <c r="BJ960" s="13"/>
      <c r="BK960" s="14"/>
      <c r="BL960" s="14"/>
    </row>
    <row r="961" s="3" customFormat="1" ht="12.75" customHeight="1" hidden="1">
      <c r="P961" s="10"/>
      <c r="Q961" s="11"/>
      <c r="R961" s="12"/>
      <c r="S961" s="13"/>
      <c r="T961" s="13"/>
      <c r="U961" s="13"/>
      <c r="V961" s="13"/>
      <c r="W961" s="13"/>
      <c r="X961" s="13"/>
      <c r="Y961" s="13"/>
      <c r="Z961" s="12"/>
      <c r="AA961" s="12"/>
      <c r="AB961" s="12"/>
      <c r="AC961" s="12"/>
      <c r="AD961" s="12"/>
      <c r="AE961" s="12"/>
      <c r="AF961" s="12"/>
      <c r="AG961" s="12"/>
      <c r="AH961" s="12"/>
      <c r="AI961" s="12"/>
      <c r="AJ961" s="12"/>
      <c r="AK961" s="12"/>
      <c r="AL961" s="12"/>
      <c r="AM961" s="12"/>
      <c r="AN961" s="12"/>
      <c r="AO961" s="12"/>
      <c r="AP961" s="12"/>
      <c r="AQ961" s="12"/>
      <c r="AR961" s="12"/>
      <c r="AS961" s="12"/>
      <c r="AT961" s="12"/>
      <c r="AU961" s="12"/>
      <c r="AV961" s="12"/>
      <c r="AW961" s="12"/>
      <c r="AX961" s="12"/>
      <c r="AY961" s="12"/>
      <c r="AZ961" s="12"/>
      <c r="BA961" s="12"/>
      <c r="BB961" s="12"/>
      <c r="BC961" s="12"/>
      <c r="BD961" s="12"/>
      <c r="BE961" s="13"/>
      <c r="BF961" s="13"/>
      <c r="BG961" s="14"/>
      <c r="BH961" s="14"/>
      <c r="BI961" s="13"/>
      <c r="BJ961" s="13"/>
      <c r="BK961" s="14"/>
      <c r="BL961" s="14"/>
    </row>
    <row r="962" s="3" customFormat="1" ht="12.75" customHeight="1" hidden="1">
      <c r="P962" s="10"/>
      <c r="Q962" s="11"/>
      <c r="R962" s="12"/>
      <c r="S962" s="13"/>
      <c r="T962" s="13"/>
      <c r="U962" s="13"/>
      <c r="V962" s="13"/>
      <c r="W962" s="13"/>
      <c r="X962" s="13"/>
      <c r="Y962" s="13"/>
      <c r="Z962" s="12"/>
      <c r="AA962" s="12"/>
      <c r="AB962" s="12"/>
      <c r="AC962" s="12"/>
      <c r="AD962" s="12"/>
      <c r="AE962" s="12"/>
      <c r="AF962" s="12"/>
      <c r="AG962" s="12"/>
      <c r="AH962" s="12"/>
      <c r="AI962" s="12"/>
      <c r="AJ962" s="12"/>
      <c r="AK962" s="12"/>
      <c r="AL962" s="12"/>
      <c r="AM962" s="12"/>
      <c r="AN962" s="12"/>
      <c r="AO962" s="12"/>
      <c r="AP962" s="12"/>
      <c r="AQ962" s="12"/>
      <c r="AR962" s="12"/>
      <c r="AS962" s="12"/>
      <c r="AT962" s="12"/>
      <c r="AU962" s="12"/>
      <c r="AV962" s="12"/>
      <c r="AW962" s="12"/>
      <c r="AX962" s="12"/>
      <c r="AY962" s="12"/>
      <c r="AZ962" s="12"/>
      <c r="BA962" s="12"/>
      <c r="BB962" s="12"/>
      <c r="BC962" s="12"/>
      <c r="BD962" s="12"/>
      <c r="BE962" s="13"/>
      <c r="BF962" s="13"/>
      <c r="BG962" s="14"/>
      <c r="BH962" s="14"/>
      <c r="BI962" s="13"/>
      <c r="BJ962" s="13"/>
      <c r="BK962" s="14"/>
      <c r="BL962" s="14"/>
    </row>
    <row r="963" s="3" customFormat="1" ht="12.75" customHeight="1" hidden="1">
      <c r="P963" s="10"/>
      <c r="Q963" s="11"/>
      <c r="R963" s="12"/>
      <c r="S963" s="13"/>
      <c r="T963" s="13"/>
      <c r="U963" s="13"/>
      <c r="V963" s="13"/>
      <c r="W963" s="13"/>
      <c r="X963" s="13"/>
      <c r="Y963" s="13"/>
      <c r="Z963" s="12"/>
      <c r="AA963" s="12"/>
      <c r="AB963" s="12"/>
      <c r="AC963" s="12"/>
      <c r="AD963" s="12"/>
      <c r="AE963" s="12"/>
      <c r="AF963" s="12"/>
      <c r="AG963" s="12"/>
      <c r="AH963" s="12"/>
      <c r="AI963" s="12"/>
      <c r="AJ963" s="12"/>
      <c r="AK963" s="12"/>
      <c r="AL963" s="12"/>
      <c r="AM963" s="12"/>
      <c r="AN963" s="12"/>
      <c r="AO963" s="12"/>
      <c r="AP963" s="12"/>
      <c r="AQ963" s="12"/>
      <c r="AR963" s="12"/>
      <c r="AS963" s="12"/>
      <c r="AT963" s="12"/>
      <c r="AU963" s="12"/>
      <c r="AV963" s="12"/>
      <c r="AW963" s="12"/>
      <c r="AX963" s="12"/>
      <c r="AY963" s="12"/>
      <c r="AZ963" s="12"/>
      <c r="BA963" s="12"/>
      <c r="BB963" s="12"/>
      <c r="BC963" s="12"/>
      <c r="BD963" s="12"/>
      <c r="BE963" s="13"/>
      <c r="BF963" s="13"/>
      <c r="BG963" s="14"/>
      <c r="BH963" s="14"/>
      <c r="BI963" s="13"/>
      <c r="BJ963" s="13"/>
      <c r="BK963" s="14"/>
      <c r="BL963" s="14"/>
    </row>
    <row r="964" s="3" customFormat="1" ht="12.75" customHeight="1" hidden="1">
      <c r="P964" s="10"/>
      <c r="Q964" s="11"/>
      <c r="R964" s="12"/>
      <c r="S964" s="13"/>
      <c r="T964" s="13"/>
      <c r="U964" s="13"/>
      <c r="V964" s="13"/>
      <c r="W964" s="13"/>
      <c r="X964" s="13"/>
      <c r="Y964" s="13"/>
      <c r="Z964" s="12"/>
      <c r="AA964" s="12"/>
      <c r="AB964" s="12"/>
      <c r="AC964" s="12"/>
      <c r="AD964" s="12"/>
      <c r="AE964" s="12"/>
      <c r="AF964" s="12"/>
      <c r="AG964" s="12"/>
      <c r="AH964" s="12"/>
      <c r="AI964" s="12"/>
      <c r="AJ964" s="12"/>
      <c r="AK964" s="12"/>
      <c r="AL964" s="12"/>
      <c r="AM964" s="12"/>
      <c r="AN964" s="12"/>
      <c r="AO964" s="12"/>
      <c r="AP964" s="12"/>
      <c r="AQ964" s="12"/>
      <c r="AR964" s="12"/>
      <c r="AS964" s="12"/>
      <c r="AT964" s="12"/>
      <c r="AU964" s="12"/>
      <c r="AV964" s="12"/>
      <c r="AW964" s="12"/>
      <c r="AX964" s="12"/>
      <c r="AY964" s="12"/>
      <c r="AZ964" s="12"/>
      <c r="BA964" s="12"/>
      <c r="BB964" s="12"/>
      <c r="BC964" s="12"/>
      <c r="BD964" s="12"/>
      <c r="BE964" s="13"/>
      <c r="BF964" s="13"/>
      <c r="BG964" s="14"/>
      <c r="BH964" s="14"/>
      <c r="BI964" s="13"/>
      <c r="BJ964" s="13"/>
      <c r="BK964" s="14"/>
      <c r="BL964" s="14"/>
    </row>
    <row r="965" s="3" customFormat="1" ht="12.75" customHeight="1" hidden="1">
      <c r="P965" s="10"/>
      <c r="Q965" s="11"/>
      <c r="R965" s="12"/>
      <c r="S965" s="13"/>
      <c r="T965" s="13"/>
      <c r="U965" s="13"/>
      <c r="V965" s="13"/>
      <c r="W965" s="13"/>
      <c r="X965" s="13"/>
      <c r="Y965" s="13"/>
      <c r="Z965" s="12"/>
      <c r="AA965" s="12"/>
      <c r="AB965" s="12"/>
      <c r="AC965" s="12"/>
      <c r="AD965" s="12"/>
      <c r="AE965" s="12"/>
      <c r="AF965" s="12"/>
      <c r="AG965" s="12"/>
      <c r="AH965" s="12"/>
      <c r="AI965" s="12"/>
      <c r="AJ965" s="12"/>
      <c r="AK965" s="12"/>
      <c r="AL965" s="12"/>
      <c r="AM965" s="12"/>
      <c r="AN965" s="12"/>
      <c r="AO965" s="12"/>
      <c r="AP965" s="12"/>
      <c r="AQ965" s="12"/>
      <c r="AR965" s="12"/>
      <c r="AS965" s="12"/>
      <c r="AT965" s="12"/>
      <c r="AU965" s="12"/>
      <c r="AV965" s="12"/>
      <c r="AW965" s="12"/>
      <c r="AX965" s="12"/>
      <c r="AY965" s="12"/>
      <c r="AZ965" s="12"/>
      <c r="BA965" s="12"/>
      <c r="BB965" s="12"/>
      <c r="BC965" s="12"/>
      <c r="BD965" s="12"/>
      <c r="BE965" s="13"/>
      <c r="BF965" s="13"/>
      <c r="BG965" s="14"/>
      <c r="BH965" s="14"/>
      <c r="BI965" s="13"/>
      <c r="BJ965" s="13"/>
      <c r="BK965" s="14"/>
      <c r="BL965" s="14"/>
    </row>
    <row r="966" s="3" customFormat="1" ht="12.75" customHeight="1" hidden="1">
      <c r="P966" s="10"/>
      <c r="Q966" s="11"/>
      <c r="R966" s="12"/>
      <c r="S966" s="13"/>
      <c r="T966" s="13"/>
      <c r="U966" s="13"/>
      <c r="V966" s="13"/>
      <c r="W966" s="13"/>
      <c r="X966" s="13"/>
      <c r="Y966" s="13"/>
      <c r="Z966" s="12"/>
      <c r="AA966" s="12"/>
      <c r="AB966" s="12"/>
      <c r="AC966" s="12"/>
      <c r="AD966" s="12"/>
      <c r="AE966" s="12"/>
      <c r="AF966" s="12"/>
      <c r="AG966" s="12"/>
      <c r="AH966" s="12"/>
      <c r="AI966" s="12"/>
      <c r="AJ966" s="12"/>
      <c r="AK966" s="12"/>
      <c r="AL966" s="12"/>
      <c r="AM966" s="12"/>
      <c r="AN966" s="12"/>
      <c r="AO966" s="12"/>
      <c r="AP966" s="12"/>
      <c r="AQ966" s="12"/>
      <c r="AR966" s="12"/>
      <c r="AS966" s="12"/>
      <c r="AT966" s="12"/>
      <c r="AU966" s="12"/>
      <c r="AV966" s="12"/>
      <c r="AW966" s="12"/>
      <c r="AX966" s="12"/>
      <c r="AY966" s="12"/>
      <c r="AZ966" s="12"/>
      <c r="BA966" s="12"/>
      <c r="BB966" s="12"/>
      <c r="BC966" s="12"/>
      <c r="BD966" s="12"/>
      <c r="BE966" s="13"/>
      <c r="BF966" s="13"/>
      <c r="BG966" s="14"/>
      <c r="BH966" s="14"/>
      <c r="BI966" s="13"/>
      <c r="BJ966" s="13"/>
      <c r="BK966" s="14"/>
      <c r="BL966" s="14"/>
    </row>
    <row r="967" s="3" customFormat="1" ht="12.75" customHeight="1" hidden="1">
      <c r="P967" s="10"/>
      <c r="Q967" s="11"/>
      <c r="R967" s="12"/>
      <c r="S967" s="13"/>
      <c r="T967" s="13"/>
      <c r="U967" s="13"/>
      <c r="V967" s="13"/>
      <c r="W967" s="13"/>
      <c r="X967" s="13"/>
      <c r="Y967" s="13"/>
      <c r="Z967" s="12"/>
      <c r="AA967" s="12"/>
      <c r="AB967" s="12"/>
      <c r="AC967" s="12"/>
      <c r="AD967" s="12"/>
      <c r="AE967" s="12"/>
      <c r="AF967" s="12"/>
      <c r="AG967" s="12"/>
      <c r="AH967" s="12"/>
      <c r="AI967" s="12"/>
      <c r="AJ967" s="12"/>
      <c r="AK967" s="12"/>
      <c r="AL967" s="12"/>
      <c r="AM967" s="12"/>
      <c r="AN967" s="12"/>
      <c r="AO967" s="12"/>
      <c r="AP967" s="12"/>
      <c r="AQ967" s="12"/>
      <c r="AR967" s="12"/>
      <c r="AS967" s="12"/>
      <c r="AT967" s="12"/>
      <c r="AU967" s="12"/>
      <c r="AV967" s="12"/>
      <c r="AW967" s="12"/>
      <c r="AX967" s="12"/>
      <c r="AY967" s="12"/>
      <c r="AZ967" s="12"/>
      <c r="BA967" s="12"/>
      <c r="BB967" s="12"/>
      <c r="BC967" s="12"/>
      <c r="BD967" s="12"/>
      <c r="BE967" s="13"/>
      <c r="BF967" s="13"/>
      <c r="BG967" s="14"/>
      <c r="BH967" s="14"/>
      <c r="BI967" s="13"/>
      <c r="BJ967" s="13"/>
      <c r="BK967" s="14"/>
      <c r="BL967" s="14"/>
    </row>
    <row r="968" s="3" customFormat="1" ht="12.75" customHeight="1" hidden="1">
      <c r="P968" s="10"/>
      <c r="Q968" s="11"/>
      <c r="R968" s="12"/>
      <c r="S968" s="13"/>
      <c r="T968" s="13"/>
      <c r="U968" s="13"/>
      <c r="V968" s="13"/>
      <c r="W968" s="13"/>
      <c r="X968" s="13"/>
      <c r="Y968" s="13"/>
      <c r="Z968" s="12"/>
      <c r="AA968" s="12"/>
      <c r="AB968" s="12"/>
      <c r="AC968" s="12"/>
      <c r="AD968" s="12"/>
      <c r="AE968" s="12"/>
      <c r="AF968" s="12"/>
      <c r="AG968" s="12"/>
      <c r="AH968" s="12"/>
      <c r="AI968" s="12"/>
      <c r="AJ968" s="12"/>
      <c r="AK968" s="12"/>
      <c r="AL968" s="12"/>
      <c r="AM968" s="12"/>
      <c r="AN968" s="12"/>
      <c r="AO968" s="12"/>
      <c r="AP968" s="12"/>
      <c r="AQ968" s="12"/>
      <c r="AR968" s="12"/>
      <c r="AS968" s="12"/>
      <c r="AT968" s="12"/>
      <c r="AU968" s="12"/>
      <c r="AV968" s="12"/>
      <c r="AW968" s="12"/>
      <c r="AX968" s="12"/>
      <c r="AY968" s="12"/>
      <c r="AZ968" s="12"/>
      <c r="BA968" s="12"/>
      <c r="BB968" s="12"/>
      <c r="BC968" s="12"/>
      <c r="BD968" s="12"/>
      <c r="BE968" s="13"/>
      <c r="BF968" s="13"/>
      <c r="BG968" s="14"/>
      <c r="BH968" s="14"/>
      <c r="BI968" s="13"/>
      <c r="BJ968" s="13"/>
      <c r="BK968" s="14"/>
      <c r="BL968" s="14"/>
    </row>
    <row r="969" s="3" customFormat="1" ht="12.75" customHeight="1" hidden="1">
      <c r="P969" s="10"/>
      <c r="Q969" s="11"/>
      <c r="R969" s="12"/>
      <c r="S969" s="13"/>
      <c r="T969" s="13"/>
      <c r="U969" s="13"/>
      <c r="V969" s="13"/>
      <c r="W969" s="13"/>
      <c r="X969" s="13"/>
      <c r="Y969" s="13"/>
      <c r="Z969" s="12"/>
      <c r="AA969" s="12"/>
      <c r="AB969" s="12"/>
      <c r="AC969" s="12"/>
      <c r="AD969" s="12"/>
      <c r="AE969" s="12"/>
      <c r="AF969" s="12"/>
      <c r="AG969" s="12"/>
      <c r="AH969" s="12"/>
      <c r="AI969" s="12"/>
      <c r="AJ969" s="12"/>
      <c r="AK969" s="12"/>
      <c r="AL969" s="12"/>
      <c r="AM969" s="12"/>
      <c r="AN969" s="12"/>
      <c r="AO969" s="12"/>
      <c r="AP969" s="12"/>
      <c r="AQ969" s="12"/>
      <c r="AR969" s="12"/>
      <c r="AS969" s="12"/>
      <c r="AT969" s="12"/>
      <c r="AU969" s="12"/>
      <c r="AV969" s="12"/>
      <c r="AW969" s="12"/>
      <c r="AX969" s="12"/>
      <c r="AY969" s="12"/>
      <c r="AZ969" s="12"/>
      <c r="BA969" s="12"/>
      <c r="BB969" s="12"/>
      <c r="BC969" s="12"/>
      <c r="BD969" s="12"/>
      <c r="BE969" s="13"/>
      <c r="BF969" s="13"/>
      <c r="BG969" s="14"/>
      <c r="BH969" s="14"/>
      <c r="BI969" s="13"/>
      <c r="BJ969" s="13"/>
      <c r="BK969" s="14"/>
      <c r="BL969" s="14"/>
    </row>
    <row r="970" s="3" customFormat="1" ht="12.75" customHeight="1" hidden="1">
      <c r="P970" s="10"/>
      <c r="Q970" s="11"/>
      <c r="R970" s="12"/>
      <c r="S970" s="13"/>
      <c r="T970" s="13"/>
      <c r="U970" s="13"/>
      <c r="V970" s="13"/>
      <c r="W970" s="13"/>
      <c r="X970" s="13"/>
      <c r="Y970" s="13"/>
      <c r="Z970" s="12"/>
      <c r="AA970" s="12"/>
      <c r="AB970" s="12"/>
      <c r="AC970" s="12"/>
      <c r="AD970" s="12"/>
      <c r="AE970" s="12"/>
      <c r="AF970" s="12"/>
      <c r="AG970" s="12"/>
      <c r="AH970" s="12"/>
      <c r="AI970" s="12"/>
      <c r="AJ970" s="12"/>
      <c r="AK970" s="12"/>
      <c r="AL970" s="12"/>
      <c r="AM970" s="12"/>
      <c r="AN970" s="12"/>
      <c r="AO970" s="12"/>
      <c r="AP970" s="12"/>
      <c r="AQ970" s="12"/>
      <c r="AR970" s="12"/>
      <c r="AS970" s="12"/>
      <c r="AT970" s="12"/>
      <c r="AU970" s="12"/>
      <c r="AV970" s="12"/>
      <c r="AW970" s="12"/>
      <c r="AX970" s="12"/>
      <c r="AY970" s="12"/>
      <c r="AZ970" s="12"/>
      <c r="BA970" s="12"/>
      <c r="BB970" s="12"/>
      <c r="BC970" s="12"/>
      <c r="BD970" s="12"/>
      <c r="BE970" s="13"/>
      <c r="BF970" s="13"/>
      <c r="BG970" s="14"/>
      <c r="BH970" s="14"/>
      <c r="BI970" s="13"/>
      <c r="BJ970" s="13"/>
      <c r="BK970" s="14"/>
      <c r="BL970" s="14"/>
    </row>
    <row r="971" s="3" customFormat="1" ht="12.75" customHeight="1" hidden="1">
      <c r="P971" s="10"/>
      <c r="Q971" s="11"/>
      <c r="R971" s="12"/>
      <c r="S971" s="13"/>
      <c r="T971" s="13"/>
      <c r="U971" s="13"/>
      <c r="V971" s="13"/>
      <c r="W971" s="13"/>
      <c r="X971" s="13"/>
      <c r="Y971" s="13"/>
      <c r="Z971" s="12"/>
      <c r="AA971" s="12"/>
      <c r="AB971" s="12"/>
      <c r="AC971" s="12"/>
      <c r="AD971" s="12"/>
      <c r="AE971" s="12"/>
      <c r="AF971" s="12"/>
      <c r="AG971" s="12"/>
      <c r="AH971" s="12"/>
      <c r="AI971" s="12"/>
      <c r="AJ971" s="12"/>
      <c r="AK971" s="12"/>
      <c r="AL971" s="12"/>
      <c r="AM971" s="12"/>
      <c r="AN971" s="12"/>
      <c r="AO971" s="12"/>
      <c r="AP971" s="12"/>
      <c r="AQ971" s="12"/>
      <c r="AR971" s="12"/>
      <c r="AS971" s="12"/>
      <c r="AT971" s="12"/>
      <c r="AU971" s="12"/>
      <c r="AV971" s="12"/>
      <c r="AW971" s="12"/>
      <c r="AX971" s="12"/>
      <c r="AY971" s="12"/>
      <c r="AZ971" s="12"/>
      <c r="BA971" s="12"/>
      <c r="BB971" s="12"/>
      <c r="BC971" s="12"/>
      <c r="BD971" s="12"/>
      <c r="BE971" s="13"/>
      <c r="BF971" s="13"/>
      <c r="BG971" s="14"/>
      <c r="BH971" s="14"/>
      <c r="BI971" s="13"/>
      <c r="BJ971" s="13"/>
      <c r="BK971" s="14"/>
      <c r="BL971" s="14"/>
    </row>
    <row r="972" s="3" customFormat="1" ht="12.75" customHeight="1" hidden="1">
      <c r="P972" s="10"/>
      <c r="Q972" s="11"/>
      <c r="R972" s="12"/>
      <c r="S972" s="13"/>
      <c r="T972" s="13"/>
      <c r="U972" s="13"/>
      <c r="V972" s="13"/>
      <c r="W972" s="13"/>
      <c r="X972" s="13"/>
      <c r="Y972" s="13"/>
      <c r="Z972" s="12"/>
      <c r="AA972" s="12"/>
      <c r="AB972" s="12"/>
      <c r="AC972" s="12"/>
      <c r="AD972" s="12"/>
      <c r="AE972" s="12"/>
      <c r="AF972" s="12"/>
      <c r="AG972" s="12"/>
      <c r="AH972" s="12"/>
      <c r="AI972" s="12"/>
      <c r="AJ972" s="12"/>
      <c r="AK972" s="12"/>
      <c r="AL972" s="12"/>
      <c r="AM972" s="12"/>
      <c r="AN972" s="12"/>
      <c r="AO972" s="12"/>
      <c r="AP972" s="12"/>
      <c r="AQ972" s="12"/>
      <c r="AR972" s="12"/>
      <c r="AS972" s="12"/>
      <c r="AT972" s="12"/>
      <c r="AU972" s="12"/>
      <c r="AV972" s="12"/>
      <c r="AW972" s="12"/>
      <c r="AX972" s="12"/>
      <c r="AY972" s="12"/>
      <c r="AZ972" s="12"/>
      <c r="BA972" s="12"/>
      <c r="BB972" s="12"/>
      <c r="BC972" s="12"/>
      <c r="BD972" s="12"/>
      <c r="BE972" s="13"/>
      <c r="BF972" s="13"/>
      <c r="BG972" s="14"/>
      <c r="BH972" s="14"/>
      <c r="BI972" s="13"/>
      <c r="BJ972" s="13"/>
      <c r="BK972" s="14"/>
      <c r="BL972" s="14"/>
    </row>
    <row r="973" s="3" customFormat="1" ht="12.75" customHeight="1" hidden="1">
      <c r="P973" s="10"/>
      <c r="Q973" s="11"/>
      <c r="R973" s="12"/>
      <c r="S973" s="13"/>
      <c r="T973" s="13"/>
      <c r="U973" s="13"/>
      <c r="V973" s="13"/>
      <c r="W973" s="13"/>
      <c r="X973" s="13"/>
      <c r="Y973" s="13"/>
      <c r="Z973" s="12"/>
      <c r="AA973" s="12"/>
      <c r="AB973" s="12"/>
      <c r="AC973" s="12"/>
      <c r="AD973" s="12"/>
      <c r="AE973" s="12"/>
      <c r="AF973" s="12"/>
      <c r="AG973" s="12"/>
      <c r="AH973" s="12"/>
      <c r="AI973" s="12"/>
      <c r="AJ973" s="12"/>
      <c r="AK973" s="12"/>
      <c r="AL973" s="12"/>
      <c r="AM973" s="12"/>
      <c r="AN973" s="12"/>
      <c r="AO973" s="12"/>
      <c r="AP973" s="12"/>
      <c r="AQ973" s="12"/>
      <c r="AR973" s="12"/>
      <c r="AS973" s="12"/>
      <c r="AT973" s="12"/>
      <c r="AU973" s="12"/>
      <c r="AV973" s="12"/>
      <c r="AW973" s="12"/>
      <c r="AX973" s="12"/>
      <c r="AY973" s="12"/>
      <c r="AZ973" s="12"/>
      <c r="BA973" s="12"/>
      <c r="BB973" s="12"/>
      <c r="BC973" s="12"/>
      <c r="BD973" s="12"/>
      <c r="BE973" s="13"/>
      <c r="BF973" s="13"/>
      <c r="BG973" s="14"/>
      <c r="BH973" s="14"/>
      <c r="BI973" s="13"/>
      <c r="BJ973" s="13"/>
      <c r="BK973" s="14"/>
      <c r="BL973" s="14"/>
    </row>
    <row r="974" s="3" customFormat="1" ht="12.75" customHeight="1" hidden="1">
      <c r="P974" s="10"/>
      <c r="Q974" s="11"/>
      <c r="R974" s="12"/>
      <c r="S974" s="13"/>
      <c r="T974" s="13"/>
      <c r="U974" s="13"/>
      <c r="V974" s="13"/>
      <c r="W974" s="13"/>
      <c r="X974" s="13"/>
      <c r="Y974" s="13"/>
      <c r="Z974" s="12"/>
      <c r="AA974" s="12"/>
      <c r="AB974" s="12"/>
      <c r="AC974" s="12"/>
      <c r="AD974" s="12"/>
      <c r="AE974" s="12"/>
      <c r="AF974" s="12"/>
      <c r="AG974" s="12"/>
      <c r="AH974" s="12"/>
      <c r="AI974" s="12"/>
      <c r="AJ974" s="12"/>
      <c r="AK974" s="12"/>
      <c r="AL974" s="12"/>
      <c r="AM974" s="12"/>
      <c r="AN974" s="12"/>
      <c r="AO974" s="12"/>
      <c r="AP974" s="12"/>
      <c r="AQ974" s="12"/>
      <c r="AR974" s="12"/>
      <c r="AS974" s="12"/>
      <c r="AT974" s="12"/>
      <c r="AU974" s="12"/>
      <c r="AV974" s="12"/>
      <c r="AW974" s="12"/>
      <c r="AX974" s="12"/>
      <c r="AY974" s="12"/>
      <c r="AZ974" s="12"/>
      <c r="BA974" s="12"/>
      <c r="BB974" s="12"/>
      <c r="BC974" s="12"/>
      <c r="BD974" s="12"/>
      <c r="BE974" s="13"/>
      <c r="BF974" s="13"/>
      <c r="BG974" s="14"/>
      <c r="BH974" s="14"/>
      <c r="BI974" s="13"/>
      <c r="BJ974" s="13"/>
      <c r="BK974" s="14"/>
      <c r="BL974" s="14"/>
    </row>
    <row r="975" s="3" customFormat="1" ht="12.75" customHeight="1" hidden="1">
      <c r="P975" s="10"/>
      <c r="Q975" s="11"/>
      <c r="R975" s="12"/>
      <c r="S975" s="13"/>
      <c r="T975" s="13"/>
      <c r="U975" s="13"/>
      <c r="V975" s="13"/>
      <c r="W975" s="13"/>
      <c r="X975" s="13"/>
      <c r="Y975" s="13"/>
      <c r="Z975" s="12"/>
      <c r="AA975" s="12"/>
      <c r="AB975" s="12"/>
      <c r="AC975" s="12"/>
      <c r="AD975" s="12"/>
      <c r="AE975" s="12"/>
      <c r="AF975" s="12"/>
      <c r="AG975" s="12"/>
      <c r="AH975" s="12"/>
      <c r="AI975" s="12"/>
      <c r="AJ975" s="12"/>
      <c r="AK975" s="12"/>
      <c r="AL975" s="12"/>
      <c r="AM975" s="12"/>
      <c r="AN975" s="12"/>
      <c r="AO975" s="12"/>
      <c r="AP975" s="12"/>
      <c r="AQ975" s="12"/>
      <c r="AR975" s="12"/>
      <c r="AS975" s="12"/>
      <c r="AT975" s="12"/>
      <c r="AU975" s="12"/>
      <c r="AV975" s="12"/>
      <c r="AW975" s="12"/>
      <c r="AX975" s="12"/>
      <c r="AY975" s="12"/>
      <c r="AZ975" s="12"/>
      <c r="BA975" s="12"/>
      <c r="BB975" s="12"/>
      <c r="BC975" s="12"/>
      <c r="BD975" s="12"/>
      <c r="BE975" s="13"/>
      <c r="BF975" s="13"/>
      <c r="BG975" s="14"/>
      <c r="BH975" s="14"/>
      <c r="BI975" s="13"/>
      <c r="BJ975" s="13"/>
      <c r="BK975" s="14"/>
      <c r="BL975" s="14"/>
    </row>
    <row r="976" s="3" customFormat="1" ht="12.75" customHeight="1" hidden="1">
      <c r="P976" s="10"/>
      <c r="Q976" s="11"/>
      <c r="R976" s="12"/>
      <c r="S976" s="13"/>
      <c r="T976" s="13"/>
      <c r="U976" s="13"/>
      <c r="V976" s="13"/>
      <c r="W976" s="13"/>
      <c r="X976" s="13"/>
      <c r="Y976" s="13"/>
      <c r="Z976" s="12"/>
      <c r="AA976" s="12"/>
      <c r="AB976" s="12"/>
      <c r="AC976" s="12"/>
      <c r="AD976" s="12"/>
      <c r="AE976" s="12"/>
      <c r="AF976" s="12"/>
      <c r="AG976" s="12"/>
      <c r="AH976" s="12"/>
      <c r="AI976" s="12"/>
      <c r="AJ976" s="12"/>
      <c r="AK976" s="12"/>
      <c r="AL976" s="12"/>
      <c r="AM976" s="12"/>
      <c r="AN976" s="12"/>
      <c r="AO976" s="12"/>
      <c r="AP976" s="12"/>
      <c r="AQ976" s="12"/>
      <c r="AR976" s="12"/>
      <c r="AS976" s="12"/>
      <c r="AT976" s="12"/>
      <c r="AU976" s="12"/>
      <c r="AV976" s="12"/>
      <c r="AW976" s="12"/>
      <c r="AX976" s="12"/>
      <c r="AY976" s="12"/>
      <c r="AZ976" s="12"/>
      <c r="BA976" s="12"/>
      <c r="BB976" s="12"/>
      <c r="BC976" s="12"/>
      <c r="BD976" s="12"/>
      <c r="BE976" s="13"/>
      <c r="BF976" s="13"/>
      <c r="BG976" s="14"/>
      <c r="BH976" s="14"/>
      <c r="BI976" s="13"/>
      <c r="BJ976" s="13"/>
      <c r="BK976" s="14"/>
      <c r="BL976" s="14"/>
    </row>
    <row r="977" s="3" customFormat="1" ht="12.75" customHeight="1" hidden="1">
      <c r="P977" s="10"/>
      <c r="Q977" s="11"/>
      <c r="R977" s="12"/>
      <c r="S977" s="13"/>
      <c r="T977" s="13"/>
      <c r="U977" s="13"/>
      <c r="V977" s="13"/>
      <c r="W977" s="13"/>
      <c r="X977" s="13"/>
      <c r="Y977" s="13"/>
      <c r="Z977" s="12"/>
      <c r="AA977" s="12"/>
      <c r="AB977" s="12"/>
      <c r="AC977" s="12"/>
      <c r="AD977" s="12"/>
      <c r="AE977" s="12"/>
      <c r="AF977" s="12"/>
      <c r="AG977" s="12"/>
      <c r="AH977" s="12"/>
      <c r="AI977" s="12"/>
      <c r="AJ977" s="12"/>
      <c r="AK977" s="12"/>
      <c r="AL977" s="12"/>
      <c r="AM977" s="12"/>
      <c r="AN977" s="12"/>
      <c r="AO977" s="12"/>
      <c r="AP977" s="12"/>
      <c r="AQ977" s="12"/>
      <c r="AR977" s="12"/>
      <c r="AS977" s="12"/>
      <c r="AT977" s="12"/>
      <c r="AU977" s="12"/>
      <c r="AV977" s="12"/>
      <c r="AW977" s="12"/>
      <c r="AX977" s="12"/>
      <c r="AY977" s="12"/>
      <c r="AZ977" s="12"/>
      <c r="BA977" s="12"/>
      <c r="BB977" s="12"/>
      <c r="BC977" s="12"/>
      <c r="BD977" s="12"/>
      <c r="BE977" s="13"/>
      <c r="BF977" s="13"/>
      <c r="BG977" s="14"/>
      <c r="BH977" s="14"/>
      <c r="BI977" s="13"/>
      <c r="BJ977" s="13"/>
      <c r="BK977" s="14"/>
      <c r="BL977" s="14"/>
    </row>
    <row r="978" s="3" customFormat="1" ht="12.75" customHeight="1" hidden="1">
      <c r="P978" s="10"/>
      <c r="Q978" s="11"/>
      <c r="R978" s="12"/>
      <c r="S978" s="13"/>
      <c r="T978" s="13"/>
      <c r="U978" s="13"/>
      <c r="V978" s="13"/>
      <c r="W978" s="13"/>
      <c r="X978" s="13"/>
      <c r="Y978" s="13"/>
      <c r="Z978" s="12"/>
      <c r="AA978" s="12"/>
      <c r="AB978" s="12"/>
      <c r="AC978" s="12"/>
      <c r="AD978" s="12"/>
      <c r="AE978" s="12"/>
      <c r="AF978" s="12"/>
      <c r="AG978" s="12"/>
      <c r="AH978" s="12"/>
      <c r="AI978" s="12"/>
      <c r="AJ978" s="12"/>
      <c r="AK978" s="12"/>
      <c r="AL978" s="12"/>
      <c r="AM978" s="12"/>
      <c r="AN978" s="12"/>
      <c r="AO978" s="12"/>
      <c r="AP978" s="12"/>
      <c r="AQ978" s="12"/>
      <c r="AR978" s="12"/>
      <c r="AS978" s="12"/>
      <c r="AT978" s="12"/>
      <c r="AU978" s="12"/>
      <c r="AV978" s="12"/>
      <c r="AW978" s="12"/>
      <c r="AX978" s="12"/>
      <c r="AY978" s="12"/>
      <c r="AZ978" s="12"/>
      <c r="BA978" s="12"/>
      <c r="BB978" s="12"/>
      <c r="BC978" s="12"/>
      <c r="BD978" s="12"/>
      <c r="BE978" s="13"/>
      <c r="BF978" s="13"/>
      <c r="BG978" s="14"/>
      <c r="BH978" s="14"/>
      <c r="BI978" s="13"/>
      <c r="BJ978" s="13"/>
      <c r="BK978" s="14"/>
      <c r="BL978" s="14"/>
    </row>
    <row r="979" s="3" customFormat="1" ht="12.75" customHeight="1" hidden="1">
      <c r="P979" s="10"/>
      <c r="Q979" s="11"/>
      <c r="R979" s="12"/>
      <c r="S979" s="13"/>
      <c r="T979" s="13"/>
      <c r="U979" s="13"/>
      <c r="V979" s="13"/>
      <c r="W979" s="13"/>
      <c r="X979" s="13"/>
      <c r="Y979" s="13"/>
      <c r="Z979" s="12"/>
      <c r="AA979" s="12"/>
      <c r="AB979" s="12"/>
      <c r="AC979" s="12"/>
      <c r="AD979" s="12"/>
      <c r="AE979" s="12"/>
      <c r="AF979" s="12"/>
      <c r="AG979" s="12"/>
      <c r="AH979" s="12"/>
      <c r="AI979" s="12"/>
      <c r="AJ979" s="12"/>
      <c r="AK979" s="12"/>
      <c r="AL979" s="12"/>
      <c r="AM979" s="12"/>
      <c r="AN979" s="12"/>
      <c r="AO979" s="12"/>
      <c r="AP979" s="12"/>
      <c r="AQ979" s="12"/>
      <c r="AR979" s="12"/>
      <c r="AS979" s="12"/>
      <c r="AT979" s="12"/>
      <c r="AU979" s="12"/>
      <c r="AV979" s="12"/>
      <c r="AW979" s="12"/>
      <c r="AX979" s="12"/>
      <c r="AY979" s="12"/>
      <c r="AZ979" s="12"/>
      <c r="BA979" s="12"/>
      <c r="BB979" s="12"/>
      <c r="BC979" s="12"/>
      <c r="BD979" s="12"/>
      <c r="BE979" s="13"/>
      <c r="BF979" s="13"/>
      <c r="BG979" s="14"/>
      <c r="BH979" s="14"/>
      <c r="BI979" s="13"/>
      <c r="BJ979" s="13"/>
      <c r="BK979" s="14"/>
      <c r="BL979" s="14"/>
    </row>
    <row r="980" s="3" customFormat="1" ht="12.75" customHeight="1" hidden="1">
      <c r="P980" s="10"/>
      <c r="Q980" s="11"/>
      <c r="R980" s="12"/>
      <c r="S980" s="13"/>
      <c r="T980" s="13"/>
      <c r="U980" s="13"/>
      <c r="V980" s="13"/>
      <c r="W980" s="13"/>
      <c r="X980" s="13"/>
      <c r="Y980" s="13"/>
      <c r="Z980" s="12"/>
      <c r="AA980" s="12"/>
      <c r="AB980" s="12"/>
      <c r="AC980" s="12"/>
      <c r="AD980" s="12"/>
      <c r="AE980" s="12"/>
      <c r="AF980" s="12"/>
      <c r="AG980" s="12"/>
      <c r="AH980" s="12"/>
      <c r="AI980" s="12"/>
      <c r="AJ980" s="12"/>
      <c r="AK980" s="12"/>
      <c r="AL980" s="12"/>
      <c r="AM980" s="12"/>
      <c r="AN980" s="12"/>
      <c r="AO980" s="12"/>
      <c r="AP980" s="12"/>
      <c r="AQ980" s="12"/>
      <c r="AR980" s="12"/>
      <c r="AS980" s="12"/>
      <c r="AT980" s="12"/>
      <c r="AU980" s="12"/>
      <c r="AV980" s="12"/>
      <c r="AW980" s="12"/>
      <c r="AX980" s="12"/>
      <c r="AY980" s="12"/>
      <c r="AZ980" s="12"/>
      <c r="BA980" s="12"/>
      <c r="BB980" s="12"/>
      <c r="BC980" s="12"/>
      <c r="BD980" s="12"/>
      <c r="BE980" s="13"/>
      <c r="BF980" s="13"/>
      <c r="BG980" s="14"/>
      <c r="BH980" s="14"/>
      <c r="BI980" s="13"/>
      <c r="BJ980" s="13"/>
      <c r="BK980" s="14"/>
      <c r="BL980" s="14"/>
    </row>
    <row r="981" s="3" customFormat="1" ht="12.75" customHeight="1" hidden="1">
      <c r="P981" s="10"/>
      <c r="Q981" s="11"/>
      <c r="R981" s="12"/>
      <c r="S981" s="13"/>
      <c r="T981" s="13"/>
      <c r="U981" s="13"/>
      <c r="V981" s="13"/>
      <c r="W981" s="13"/>
      <c r="X981" s="13"/>
      <c r="Y981" s="13"/>
      <c r="Z981" s="12"/>
      <c r="AA981" s="12"/>
      <c r="AB981" s="12"/>
      <c r="AC981" s="12"/>
      <c r="AD981" s="12"/>
      <c r="AE981" s="12"/>
      <c r="AF981" s="12"/>
      <c r="AG981" s="12"/>
      <c r="AH981" s="12"/>
      <c r="AI981" s="12"/>
      <c r="AJ981" s="12"/>
      <c r="AK981" s="12"/>
      <c r="AL981" s="12"/>
      <c r="AM981" s="12"/>
      <c r="AN981" s="12"/>
      <c r="AO981" s="12"/>
      <c r="AP981" s="12"/>
      <c r="AQ981" s="12"/>
      <c r="AR981" s="12"/>
      <c r="AS981" s="12"/>
      <c r="AT981" s="12"/>
      <c r="AU981" s="12"/>
      <c r="AV981" s="12"/>
      <c r="AW981" s="12"/>
      <c r="AX981" s="12"/>
      <c r="AY981" s="12"/>
      <c r="AZ981" s="12"/>
      <c r="BA981" s="12"/>
      <c r="BB981" s="12"/>
      <c r="BC981" s="12"/>
      <c r="BD981" s="12"/>
      <c r="BE981" s="13"/>
      <c r="BF981" s="13"/>
      <c r="BG981" s="14"/>
      <c r="BH981" s="14"/>
      <c r="BI981" s="13"/>
      <c r="BJ981" s="13"/>
      <c r="BK981" s="14"/>
      <c r="BL981" s="14"/>
    </row>
    <row r="982" s="3" customFormat="1" ht="12.75" customHeight="1" hidden="1">
      <c r="P982" s="10"/>
      <c r="Q982" s="11"/>
      <c r="R982" s="12"/>
      <c r="S982" s="13"/>
      <c r="T982" s="13"/>
      <c r="U982" s="13"/>
      <c r="V982" s="13"/>
      <c r="W982" s="13"/>
      <c r="X982" s="13"/>
      <c r="Y982" s="13"/>
      <c r="Z982" s="12"/>
      <c r="AA982" s="12"/>
      <c r="AB982" s="12"/>
      <c r="AC982" s="12"/>
      <c r="AD982" s="12"/>
      <c r="AE982" s="12"/>
      <c r="AF982" s="12"/>
      <c r="AG982" s="12"/>
      <c r="AH982" s="12"/>
      <c r="AI982" s="12"/>
      <c r="AJ982" s="12"/>
      <c r="AK982" s="12"/>
      <c r="AL982" s="12"/>
      <c r="AM982" s="12"/>
      <c r="AN982" s="12"/>
      <c r="AO982" s="12"/>
      <c r="AP982" s="12"/>
      <c r="AQ982" s="12"/>
      <c r="AR982" s="12"/>
      <c r="AS982" s="12"/>
      <c r="AT982" s="12"/>
      <c r="AU982" s="12"/>
      <c r="AV982" s="12"/>
      <c r="AW982" s="12"/>
      <c r="AX982" s="12"/>
      <c r="AY982" s="12"/>
      <c r="AZ982" s="12"/>
      <c r="BA982" s="12"/>
      <c r="BB982" s="12"/>
      <c r="BC982" s="12"/>
      <c r="BD982" s="12"/>
      <c r="BE982" s="13"/>
      <c r="BF982" s="13"/>
      <c r="BG982" s="14"/>
      <c r="BH982" s="14"/>
      <c r="BI982" s="13"/>
      <c r="BJ982" s="13"/>
      <c r="BK982" s="14"/>
      <c r="BL982" s="14"/>
    </row>
    <row r="983" s="3" customFormat="1" ht="12.75" customHeight="1" hidden="1">
      <c r="P983" s="10"/>
      <c r="Q983" s="11"/>
      <c r="R983" s="12"/>
      <c r="S983" s="13"/>
      <c r="T983" s="13"/>
      <c r="U983" s="13"/>
      <c r="V983" s="13"/>
      <c r="W983" s="13"/>
      <c r="X983" s="13"/>
      <c r="Y983" s="13"/>
      <c r="Z983" s="12"/>
      <c r="AA983" s="12"/>
      <c r="AB983" s="12"/>
      <c r="AC983" s="12"/>
      <c r="AD983" s="12"/>
      <c r="AE983" s="12"/>
      <c r="AF983" s="12"/>
      <c r="AG983" s="12"/>
      <c r="AH983" s="12"/>
      <c r="AI983" s="12"/>
      <c r="AJ983" s="12"/>
      <c r="AK983" s="12"/>
      <c r="AL983" s="12"/>
      <c r="AM983" s="12"/>
      <c r="AN983" s="12"/>
      <c r="AO983" s="12"/>
      <c r="AP983" s="12"/>
      <c r="AQ983" s="12"/>
      <c r="AR983" s="12"/>
      <c r="AS983" s="12"/>
      <c r="AT983" s="12"/>
      <c r="AU983" s="12"/>
      <c r="AV983" s="12"/>
      <c r="AW983" s="12"/>
      <c r="AX983" s="12"/>
      <c r="AY983" s="12"/>
      <c r="AZ983" s="12"/>
      <c r="BA983" s="12"/>
      <c r="BB983" s="12"/>
      <c r="BC983" s="12"/>
      <c r="BD983" s="12"/>
      <c r="BE983" s="13"/>
      <c r="BF983" s="13"/>
      <c r="BG983" s="14"/>
      <c r="BH983" s="14"/>
      <c r="BI983" s="13"/>
      <c r="BJ983" s="13"/>
      <c r="BK983" s="14"/>
      <c r="BL983" s="14"/>
    </row>
    <row r="984" s="3" customFormat="1" ht="12.75" customHeight="1" hidden="1">
      <c r="P984" s="10"/>
      <c r="Q984" s="11"/>
      <c r="R984" s="12"/>
      <c r="S984" s="13"/>
      <c r="T984" s="13"/>
      <c r="U984" s="13"/>
      <c r="V984" s="13"/>
      <c r="W984" s="13"/>
      <c r="X984" s="13"/>
      <c r="Y984" s="13"/>
      <c r="Z984" s="12"/>
      <c r="AA984" s="12"/>
      <c r="AB984" s="12"/>
      <c r="AC984" s="12"/>
      <c r="AD984" s="12"/>
      <c r="AE984" s="12"/>
      <c r="AF984" s="12"/>
      <c r="AG984" s="12"/>
      <c r="AH984" s="12"/>
      <c r="AI984" s="12"/>
      <c r="AJ984" s="12"/>
      <c r="AK984" s="12"/>
      <c r="AL984" s="12"/>
      <c r="AM984" s="12"/>
      <c r="AN984" s="12"/>
      <c r="AO984" s="12"/>
      <c r="AP984" s="12"/>
      <c r="AQ984" s="12"/>
      <c r="AR984" s="12"/>
      <c r="AS984" s="12"/>
      <c r="AT984" s="12"/>
      <c r="AU984" s="12"/>
      <c r="AV984" s="12"/>
      <c r="AW984" s="12"/>
      <c r="AX984" s="12"/>
      <c r="AY984" s="12"/>
      <c r="AZ984" s="12"/>
      <c r="BA984" s="12"/>
      <c r="BB984" s="12"/>
      <c r="BC984" s="12"/>
      <c r="BD984" s="12"/>
      <c r="BE984" s="13"/>
      <c r="BF984" s="13"/>
      <c r="BG984" s="14"/>
      <c r="BH984" s="14"/>
      <c r="BI984" s="13"/>
      <c r="BJ984" s="13"/>
      <c r="BK984" s="14"/>
      <c r="BL984" s="14"/>
    </row>
    <row r="985" s="3" customFormat="1" ht="12.75" customHeight="1" hidden="1">
      <c r="P985" s="10"/>
      <c r="Q985" s="11"/>
      <c r="R985" s="12"/>
      <c r="S985" s="13"/>
      <c r="T985" s="13"/>
      <c r="U985" s="13"/>
      <c r="V985" s="13"/>
      <c r="W985" s="13"/>
      <c r="X985" s="13"/>
      <c r="Y985" s="13"/>
      <c r="Z985" s="12"/>
      <c r="AA985" s="12"/>
      <c r="AB985" s="12"/>
      <c r="AC985" s="12"/>
      <c r="AD985" s="12"/>
      <c r="AE985" s="12"/>
      <c r="AF985" s="12"/>
      <c r="AG985" s="12"/>
      <c r="AH985" s="12"/>
      <c r="AI985" s="12"/>
      <c r="AJ985" s="12"/>
      <c r="AK985" s="12"/>
      <c r="AL985" s="12"/>
      <c r="AM985" s="12"/>
      <c r="AN985" s="12"/>
      <c r="AO985" s="12"/>
      <c r="AP985" s="12"/>
      <c r="AQ985" s="12"/>
      <c r="AR985" s="12"/>
      <c r="AS985" s="12"/>
      <c r="AT985" s="12"/>
      <c r="AU985" s="12"/>
      <c r="AV985" s="12"/>
      <c r="AW985" s="12"/>
      <c r="AX985" s="12"/>
      <c r="AY985" s="12"/>
      <c r="AZ985" s="12"/>
      <c r="BA985" s="12"/>
      <c r="BB985" s="12"/>
      <c r="BC985" s="12"/>
      <c r="BD985" s="12"/>
      <c r="BE985" s="13"/>
      <c r="BF985" s="13"/>
      <c r="BG985" s="14"/>
      <c r="BH985" s="14"/>
      <c r="BI985" s="13"/>
      <c r="BJ985" s="13"/>
      <c r="BK985" s="14"/>
      <c r="BL985" s="14"/>
    </row>
    <row r="986" s="3" customFormat="1" ht="12.75" customHeight="1" hidden="1">
      <c r="P986" s="10"/>
      <c r="Q986" s="11"/>
      <c r="R986" s="12"/>
      <c r="S986" s="13"/>
      <c r="T986" s="13"/>
      <c r="U986" s="13"/>
      <c r="V986" s="13"/>
      <c r="W986" s="13"/>
      <c r="X986" s="13"/>
      <c r="Y986" s="13"/>
      <c r="Z986" s="12"/>
      <c r="AA986" s="12"/>
      <c r="AB986" s="12"/>
      <c r="AC986" s="12"/>
      <c r="AD986" s="12"/>
      <c r="AE986" s="12"/>
      <c r="AF986" s="12"/>
      <c r="AG986" s="12"/>
      <c r="AH986" s="12"/>
      <c r="AI986" s="12"/>
      <c r="AJ986" s="12"/>
      <c r="AK986" s="12"/>
      <c r="AL986" s="12"/>
      <c r="AM986" s="12"/>
      <c r="AN986" s="12"/>
      <c r="AO986" s="12"/>
      <c r="AP986" s="12"/>
      <c r="AQ986" s="12"/>
      <c r="AR986" s="12"/>
      <c r="AS986" s="12"/>
      <c r="AT986" s="12"/>
      <c r="AU986" s="12"/>
      <c r="AV986" s="12"/>
      <c r="AW986" s="12"/>
      <c r="AX986" s="12"/>
      <c r="AY986" s="12"/>
      <c r="AZ986" s="12"/>
      <c r="BA986" s="12"/>
      <c r="BB986" s="12"/>
      <c r="BC986" s="12"/>
      <c r="BD986" s="12"/>
      <c r="BE986" s="13"/>
      <c r="BF986" s="13"/>
      <c r="BG986" s="14"/>
      <c r="BH986" s="14"/>
      <c r="BI986" s="13"/>
      <c r="BJ986" s="13"/>
      <c r="BK986" s="14"/>
      <c r="BL986" s="14"/>
    </row>
    <row r="987" s="3" customFormat="1" ht="12.75" customHeight="1" hidden="1">
      <c r="P987" s="10"/>
      <c r="Q987" s="11"/>
      <c r="R987" s="12"/>
      <c r="S987" s="13"/>
      <c r="T987" s="13"/>
      <c r="U987" s="13"/>
      <c r="V987" s="13"/>
      <c r="W987" s="13"/>
      <c r="X987" s="13"/>
      <c r="Y987" s="13"/>
      <c r="Z987" s="12"/>
      <c r="AA987" s="12"/>
      <c r="AB987" s="12"/>
      <c r="AC987" s="12"/>
      <c r="AD987" s="12"/>
      <c r="AE987" s="12"/>
      <c r="AF987" s="12"/>
      <c r="AG987" s="12"/>
      <c r="AH987" s="12"/>
      <c r="AI987" s="12"/>
      <c r="AJ987" s="12"/>
      <c r="AK987" s="12"/>
      <c r="AL987" s="12"/>
      <c r="AM987" s="12"/>
      <c r="AN987" s="12"/>
      <c r="AO987" s="12"/>
      <c r="AP987" s="12"/>
      <c r="AQ987" s="12"/>
      <c r="AR987" s="12"/>
      <c r="AS987" s="12"/>
      <c r="AT987" s="12"/>
      <c r="AU987" s="12"/>
      <c r="AV987" s="12"/>
      <c r="AW987" s="12"/>
      <c r="AX987" s="12"/>
      <c r="AY987" s="12"/>
      <c r="AZ987" s="12"/>
      <c r="BA987" s="12"/>
      <c r="BB987" s="12"/>
      <c r="BC987" s="12"/>
      <c r="BD987" s="12"/>
      <c r="BE987" s="13"/>
      <c r="BF987" s="13"/>
      <c r="BG987" s="14"/>
      <c r="BH987" s="14"/>
      <c r="BI987" s="13"/>
      <c r="BJ987" s="13"/>
      <c r="BK987" s="14"/>
      <c r="BL987" s="14"/>
    </row>
    <row r="988" s="3" customFormat="1" ht="12.75" customHeight="1" hidden="1">
      <c r="P988" s="10"/>
      <c r="Q988" s="11"/>
      <c r="R988" s="12"/>
      <c r="S988" s="13"/>
      <c r="T988" s="13"/>
      <c r="U988" s="13"/>
      <c r="V988" s="13"/>
      <c r="W988" s="13"/>
      <c r="X988" s="13"/>
      <c r="Y988" s="13"/>
      <c r="Z988" s="12"/>
      <c r="AA988" s="12"/>
      <c r="AB988" s="12"/>
      <c r="AC988" s="12"/>
      <c r="AD988" s="12"/>
      <c r="AE988" s="12"/>
      <c r="AF988" s="12"/>
      <c r="AG988" s="12"/>
      <c r="AH988" s="12"/>
      <c r="AI988" s="12"/>
      <c r="AJ988" s="12"/>
      <c r="AK988" s="12"/>
      <c r="AL988" s="12"/>
      <c r="AM988" s="12"/>
      <c r="AN988" s="12"/>
      <c r="AO988" s="12"/>
      <c r="AP988" s="12"/>
      <c r="AQ988" s="12"/>
      <c r="AR988" s="12"/>
      <c r="AS988" s="12"/>
      <c r="AT988" s="12"/>
      <c r="AU988" s="12"/>
      <c r="AV988" s="12"/>
      <c r="AW988" s="12"/>
      <c r="AX988" s="12"/>
      <c r="AY988" s="12"/>
      <c r="AZ988" s="12"/>
      <c r="BA988" s="12"/>
      <c r="BB988" s="12"/>
      <c r="BC988" s="12"/>
      <c r="BD988" s="12"/>
      <c r="BE988" s="13"/>
      <c r="BF988" s="13"/>
      <c r="BG988" s="14"/>
      <c r="BH988" s="14"/>
      <c r="BI988" s="13"/>
      <c r="BJ988" s="13"/>
      <c r="BK988" s="14"/>
      <c r="BL988" s="14"/>
    </row>
    <row r="989" s="3" customFormat="1" ht="12.75" customHeight="1" hidden="1">
      <c r="P989" s="10"/>
      <c r="Q989" s="11"/>
      <c r="R989" s="12"/>
      <c r="S989" s="13"/>
      <c r="T989" s="13"/>
      <c r="U989" s="13"/>
      <c r="V989" s="13"/>
      <c r="W989" s="13"/>
      <c r="X989" s="13"/>
      <c r="Y989" s="13"/>
      <c r="Z989" s="12"/>
      <c r="AA989" s="12"/>
      <c r="AB989" s="12"/>
      <c r="AC989" s="12"/>
      <c r="AD989" s="12"/>
      <c r="AE989" s="12"/>
      <c r="AF989" s="12"/>
      <c r="AG989" s="12"/>
      <c r="AH989" s="12"/>
      <c r="AI989" s="12"/>
      <c r="AJ989" s="12"/>
      <c r="AK989" s="12"/>
      <c r="AL989" s="12"/>
      <c r="AM989" s="12"/>
      <c r="AN989" s="12"/>
      <c r="AO989" s="12"/>
      <c r="AP989" s="12"/>
      <c r="AQ989" s="12"/>
      <c r="AR989" s="12"/>
      <c r="AS989" s="12"/>
      <c r="AT989" s="12"/>
      <c r="AU989" s="12"/>
      <c r="AV989" s="12"/>
      <c r="AW989" s="12"/>
      <c r="AX989" s="12"/>
      <c r="AY989" s="12"/>
      <c r="AZ989" s="12"/>
      <c r="BA989" s="12"/>
      <c r="BB989" s="12"/>
      <c r="BC989" s="12"/>
      <c r="BD989" s="12"/>
      <c r="BE989" s="13"/>
      <c r="BF989" s="13"/>
      <c r="BG989" s="14"/>
      <c r="BH989" s="14"/>
      <c r="BI989" s="13"/>
      <c r="BJ989" s="13"/>
      <c r="BK989" s="14"/>
      <c r="BL989" s="14"/>
    </row>
    <row r="990" s="3" customFormat="1" ht="12.75" customHeight="1" hidden="1">
      <c r="P990" s="10"/>
      <c r="Q990" s="11"/>
      <c r="R990" s="12"/>
      <c r="S990" s="13"/>
      <c r="T990" s="13"/>
      <c r="U990" s="13"/>
      <c r="V990" s="13"/>
      <c r="W990" s="13"/>
      <c r="X990" s="13"/>
      <c r="Y990" s="13"/>
      <c r="Z990" s="12"/>
      <c r="AA990" s="12"/>
      <c r="AB990" s="12"/>
      <c r="AC990" s="12"/>
      <c r="AD990" s="12"/>
      <c r="AE990" s="12"/>
      <c r="AF990" s="12"/>
      <c r="AG990" s="12"/>
      <c r="AH990" s="12"/>
      <c r="AI990" s="12"/>
      <c r="AJ990" s="12"/>
      <c r="AK990" s="12"/>
      <c r="AL990" s="12"/>
      <c r="AM990" s="12"/>
      <c r="AN990" s="12"/>
      <c r="AO990" s="12"/>
      <c r="AP990" s="12"/>
      <c r="AQ990" s="12"/>
      <c r="AR990" s="12"/>
      <c r="AS990" s="12"/>
      <c r="AT990" s="12"/>
      <c r="AU990" s="12"/>
      <c r="AV990" s="12"/>
      <c r="AW990" s="12"/>
      <c r="AX990" s="12"/>
      <c r="AY990" s="12"/>
      <c r="AZ990" s="12"/>
      <c r="BA990" s="12"/>
      <c r="BB990" s="12"/>
      <c r="BC990" s="12"/>
      <c r="BD990" s="12"/>
      <c r="BE990" s="13"/>
      <c r="BF990" s="13"/>
      <c r="BG990" s="14"/>
      <c r="BH990" s="14"/>
      <c r="BI990" s="13"/>
      <c r="BJ990" s="13"/>
      <c r="BK990" s="14"/>
      <c r="BL990" s="14"/>
    </row>
    <row r="991" s="3" customFormat="1" ht="12.75" customHeight="1" hidden="1">
      <c r="P991" s="10"/>
      <c r="Q991" s="11"/>
      <c r="R991" s="12"/>
      <c r="S991" s="13"/>
      <c r="T991" s="13"/>
      <c r="U991" s="13"/>
      <c r="V991" s="13"/>
      <c r="W991" s="13"/>
      <c r="X991" s="13"/>
      <c r="Y991" s="13"/>
      <c r="Z991" s="12"/>
      <c r="AA991" s="12"/>
      <c r="AB991" s="12"/>
      <c r="AC991" s="12"/>
      <c r="AD991" s="12"/>
      <c r="AE991" s="12"/>
      <c r="AF991" s="12"/>
      <c r="AG991" s="12"/>
      <c r="AH991" s="12"/>
      <c r="AI991" s="12"/>
      <c r="AJ991" s="12"/>
      <c r="AK991" s="12"/>
      <c r="AL991" s="12"/>
      <c r="AM991" s="12"/>
      <c r="AN991" s="12"/>
      <c r="AO991" s="12"/>
      <c r="AP991" s="12"/>
      <c r="AQ991" s="12"/>
      <c r="AR991" s="12"/>
      <c r="AS991" s="12"/>
      <c r="AT991" s="12"/>
      <c r="AU991" s="12"/>
      <c r="AV991" s="12"/>
      <c r="AW991" s="12"/>
      <c r="AX991" s="12"/>
      <c r="AY991" s="12"/>
      <c r="AZ991" s="12"/>
      <c r="BA991" s="12"/>
      <c r="BB991" s="12"/>
      <c r="BC991" s="12"/>
      <c r="BD991" s="12"/>
      <c r="BE991" s="13"/>
      <c r="BF991" s="13"/>
      <c r="BG991" s="14"/>
      <c r="BH991" s="14"/>
      <c r="BI991" s="13"/>
      <c r="BJ991" s="13"/>
      <c r="BK991" s="14"/>
      <c r="BL991" s="14"/>
    </row>
    <row r="992" s="3" customFormat="1" ht="12.75" customHeight="1" hidden="1">
      <c r="P992" s="10"/>
      <c r="Q992" s="11"/>
      <c r="R992" s="12"/>
      <c r="S992" s="13"/>
      <c r="T992" s="13"/>
      <c r="U992" s="13"/>
      <c r="V992" s="13"/>
      <c r="W992" s="13"/>
      <c r="X992" s="13"/>
      <c r="Y992" s="13"/>
      <c r="Z992" s="12"/>
      <c r="AA992" s="12"/>
      <c r="AB992" s="12"/>
      <c r="AC992" s="12"/>
      <c r="AD992" s="12"/>
      <c r="AE992" s="12"/>
      <c r="AF992" s="12"/>
      <c r="AG992" s="12"/>
      <c r="AH992" s="12"/>
      <c r="AI992" s="12"/>
      <c r="AJ992" s="12"/>
      <c r="AK992" s="12"/>
      <c r="AL992" s="12"/>
      <c r="AM992" s="12"/>
      <c r="AN992" s="12"/>
      <c r="AO992" s="12"/>
      <c r="AP992" s="12"/>
      <c r="AQ992" s="12"/>
      <c r="AR992" s="12"/>
      <c r="AS992" s="12"/>
      <c r="AT992" s="12"/>
      <c r="AU992" s="12"/>
      <c r="AV992" s="12"/>
      <c r="AW992" s="12"/>
      <c r="AX992" s="12"/>
      <c r="AY992" s="12"/>
      <c r="AZ992" s="12"/>
      <c r="BA992" s="12"/>
      <c r="BB992" s="12"/>
      <c r="BC992" s="12"/>
      <c r="BD992" s="12"/>
      <c r="BE992" s="13"/>
      <c r="BF992" s="13"/>
      <c r="BG992" s="14"/>
      <c r="BH992" s="14"/>
      <c r="BI992" s="13"/>
      <c r="BJ992" s="13"/>
      <c r="BK992" s="14"/>
      <c r="BL992" s="14"/>
    </row>
    <row r="993" s="3" customFormat="1" ht="12.75" customHeight="1" hidden="1">
      <c r="P993" s="10"/>
      <c r="Q993" s="11"/>
      <c r="R993" s="12"/>
      <c r="S993" s="13"/>
      <c r="T993" s="13"/>
      <c r="U993" s="13"/>
      <c r="V993" s="13"/>
      <c r="W993" s="13"/>
      <c r="X993" s="13"/>
      <c r="Y993" s="13"/>
      <c r="Z993" s="12"/>
      <c r="AA993" s="12"/>
      <c r="AB993" s="12"/>
      <c r="AC993" s="12"/>
      <c r="AD993" s="12"/>
      <c r="AE993" s="12"/>
      <c r="AF993" s="12"/>
      <c r="AG993" s="12"/>
      <c r="AH993" s="12"/>
      <c r="AI993" s="12"/>
      <c r="AJ993" s="12"/>
      <c r="AK993" s="12"/>
      <c r="AL993" s="12"/>
      <c r="AM993" s="12"/>
      <c r="AN993" s="12"/>
      <c r="AO993" s="12"/>
      <c r="AP993" s="12"/>
      <c r="AQ993" s="12"/>
      <c r="AR993" s="12"/>
      <c r="AS993" s="12"/>
      <c r="AT993" s="12"/>
      <c r="AU993" s="12"/>
      <c r="AV993" s="12"/>
      <c r="AW993" s="12"/>
      <c r="AX993" s="12"/>
      <c r="AY993" s="12"/>
      <c r="AZ993" s="12"/>
      <c r="BA993" s="12"/>
      <c r="BB993" s="12"/>
      <c r="BC993" s="12"/>
      <c r="BD993" s="12"/>
      <c r="BE993" s="13"/>
      <c r="BF993" s="13"/>
      <c r="BG993" s="14"/>
      <c r="BH993" s="14"/>
      <c r="BI993" s="13"/>
      <c r="BJ993" s="13"/>
      <c r="BK993" s="14"/>
      <c r="BL993" s="14"/>
    </row>
    <row r="994" s="3" customFormat="1" ht="12.75" customHeight="1" hidden="1">
      <c r="P994" s="10"/>
      <c r="Q994" s="11"/>
      <c r="R994" s="12"/>
      <c r="S994" s="13"/>
      <c r="T994" s="13"/>
      <c r="U994" s="13"/>
      <c r="V994" s="13"/>
      <c r="W994" s="13"/>
      <c r="X994" s="13"/>
      <c r="Y994" s="13"/>
      <c r="Z994" s="12"/>
      <c r="AA994" s="12"/>
      <c r="AB994" s="12"/>
      <c r="AC994" s="12"/>
      <c r="AD994" s="12"/>
      <c r="AE994" s="12"/>
      <c r="AF994" s="12"/>
      <c r="AG994" s="12"/>
      <c r="AH994" s="12"/>
      <c r="AI994" s="12"/>
      <c r="AJ994" s="12"/>
      <c r="AK994" s="12"/>
      <c r="AL994" s="12"/>
      <c r="AM994" s="12"/>
      <c r="AN994" s="12"/>
      <c r="AO994" s="12"/>
      <c r="AP994" s="12"/>
      <c r="AQ994" s="12"/>
      <c r="AR994" s="12"/>
      <c r="AS994" s="12"/>
      <c r="AT994" s="12"/>
      <c r="AU994" s="12"/>
      <c r="AV994" s="12"/>
      <c r="AW994" s="12"/>
      <c r="AX994" s="12"/>
      <c r="AY994" s="12"/>
      <c r="AZ994" s="12"/>
      <c r="BA994" s="12"/>
      <c r="BB994" s="12"/>
      <c r="BC994" s="12"/>
      <c r="BD994" s="12"/>
      <c r="BE994" s="13"/>
      <c r="BF994" s="13"/>
      <c r="BG994" s="14"/>
      <c r="BH994" s="14"/>
      <c r="BI994" s="13"/>
      <c r="BJ994" s="13"/>
      <c r="BK994" s="14"/>
      <c r="BL994" s="14"/>
    </row>
    <row r="995" s="3" customFormat="1" ht="12.75" customHeight="1" hidden="1">
      <c r="P995" s="10"/>
      <c r="Q995" s="11"/>
      <c r="R995" s="12"/>
      <c r="S995" s="13"/>
      <c r="T995" s="13"/>
      <c r="U995" s="13"/>
      <c r="V995" s="13"/>
      <c r="W995" s="13"/>
      <c r="X995" s="13"/>
      <c r="Y995" s="13"/>
      <c r="Z995" s="12"/>
      <c r="AA995" s="12"/>
      <c r="AB995" s="12"/>
      <c r="AC995" s="12"/>
      <c r="AD995" s="12"/>
      <c r="AE995" s="12"/>
      <c r="AF995" s="12"/>
      <c r="AG995" s="12"/>
      <c r="AH995" s="12"/>
      <c r="AI995" s="12"/>
      <c r="AJ995" s="12"/>
      <c r="AK995" s="12"/>
      <c r="AL995" s="12"/>
      <c r="AM995" s="12"/>
      <c r="AN995" s="12"/>
      <c r="AO995" s="12"/>
      <c r="AP995" s="12"/>
      <c r="AQ995" s="12"/>
      <c r="AR995" s="12"/>
      <c r="AS995" s="12"/>
      <c r="AT995" s="12"/>
      <c r="AU995" s="12"/>
      <c r="AV995" s="12"/>
      <c r="AW995" s="12"/>
      <c r="AX995" s="12"/>
      <c r="AY995" s="12"/>
      <c r="AZ995" s="12"/>
      <c r="BA995" s="12"/>
      <c r="BB995" s="12"/>
      <c r="BC995" s="12"/>
      <c r="BD995" s="12"/>
      <c r="BE995" s="13"/>
      <c r="BF995" s="13"/>
      <c r="BG995" s="14"/>
      <c r="BH995" s="14"/>
      <c r="BI995" s="13"/>
      <c r="BJ995" s="13"/>
      <c r="BK995" s="14"/>
      <c r="BL995" s="14"/>
    </row>
    <row r="996" s="3" customFormat="1" ht="12.75" customHeight="1" hidden="1">
      <c r="P996" s="10"/>
      <c r="Q996" s="11"/>
      <c r="R996" s="12"/>
      <c r="S996" s="13"/>
      <c r="T996" s="13"/>
      <c r="U996" s="13"/>
      <c r="V996" s="13"/>
      <c r="W996" s="13"/>
      <c r="X996" s="13"/>
      <c r="Y996" s="13"/>
      <c r="Z996" s="12"/>
      <c r="AA996" s="12"/>
      <c r="AB996" s="12"/>
      <c r="AC996" s="12"/>
      <c r="AD996" s="12"/>
      <c r="AE996" s="12"/>
      <c r="AF996" s="12"/>
      <c r="AG996" s="12"/>
      <c r="AH996" s="12"/>
      <c r="AI996" s="12"/>
      <c r="AJ996" s="12"/>
      <c r="AK996" s="12"/>
      <c r="AL996" s="12"/>
      <c r="AM996" s="12"/>
      <c r="AN996" s="12"/>
      <c r="AO996" s="12"/>
      <c r="AP996" s="12"/>
      <c r="AQ996" s="12"/>
      <c r="AR996" s="12"/>
      <c r="AS996" s="12"/>
      <c r="AT996" s="12"/>
      <c r="AU996" s="12"/>
      <c r="AV996" s="12"/>
      <c r="AW996" s="12"/>
      <c r="AX996" s="12"/>
      <c r="AY996" s="12"/>
      <c r="AZ996" s="12"/>
      <c r="BA996" s="12"/>
      <c r="BB996" s="12"/>
      <c r="BC996" s="12"/>
      <c r="BD996" s="12"/>
      <c r="BE996" s="13"/>
      <c r="BF996" s="13"/>
      <c r="BG996" s="14"/>
      <c r="BH996" s="14"/>
      <c r="BI996" s="13"/>
      <c r="BJ996" s="13"/>
      <c r="BK996" s="14"/>
      <c r="BL996" s="14"/>
    </row>
    <row r="997" s="3" customFormat="1" ht="12.75" customHeight="1" hidden="1">
      <c r="P997" s="10"/>
      <c r="Q997" s="11"/>
      <c r="R997" s="12"/>
      <c r="S997" s="13"/>
      <c r="T997" s="13"/>
      <c r="U997" s="13"/>
      <c r="V997" s="13"/>
      <c r="W997" s="13"/>
      <c r="X997" s="13"/>
      <c r="Y997" s="13"/>
      <c r="Z997" s="12"/>
      <c r="AA997" s="12"/>
      <c r="AB997" s="12"/>
      <c r="AC997" s="12"/>
      <c r="AD997" s="12"/>
      <c r="AE997" s="12"/>
      <c r="AF997" s="12"/>
      <c r="AG997" s="12"/>
      <c r="AH997" s="12"/>
      <c r="AI997" s="12"/>
      <c r="AJ997" s="12"/>
      <c r="AK997" s="12"/>
      <c r="AL997" s="12"/>
      <c r="AM997" s="12"/>
      <c r="AN997" s="12"/>
      <c r="AO997" s="12"/>
      <c r="AP997" s="12"/>
      <c r="AQ997" s="12"/>
      <c r="AR997" s="12"/>
      <c r="AS997" s="12"/>
      <c r="AT997" s="12"/>
      <c r="AU997" s="12"/>
      <c r="AV997" s="12"/>
      <c r="AW997" s="12"/>
      <c r="AX997" s="12"/>
      <c r="AY997" s="12"/>
      <c r="AZ997" s="12"/>
      <c r="BA997" s="12"/>
      <c r="BB997" s="12"/>
      <c r="BC997" s="12"/>
      <c r="BD997" s="12"/>
      <c r="BE997" s="13"/>
      <c r="BF997" s="13"/>
      <c r="BG997" s="14"/>
      <c r="BH997" s="14"/>
      <c r="BI997" s="13"/>
      <c r="BJ997" s="13"/>
      <c r="BK997" s="14"/>
      <c r="BL997" s="14"/>
    </row>
    <row r="998" s="3" customFormat="1" ht="12.75" customHeight="1" hidden="1">
      <c r="P998" s="10"/>
      <c r="Q998" s="11"/>
      <c r="R998" s="12"/>
      <c r="S998" s="13"/>
      <c r="T998" s="13"/>
      <c r="U998" s="13"/>
      <c r="V998" s="13"/>
      <c r="W998" s="13"/>
      <c r="X998" s="13"/>
      <c r="Y998" s="13"/>
      <c r="Z998" s="12"/>
      <c r="AA998" s="12"/>
      <c r="AB998" s="12"/>
      <c r="AC998" s="12"/>
      <c r="AD998" s="12"/>
      <c r="AE998" s="12"/>
      <c r="AF998" s="12"/>
      <c r="AG998" s="12"/>
      <c r="AH998" s="12"/>
      <c r="AI998" s="12"/>
      <c r="AJ998" s="12"/>
      <c r="AK998" s="12"/>
      <c r="AL998" s="12"/>
      <c r="AM998" s="12"/>
      <c r="AN998" s="12"/>
      <c r="AO998" s="12"/>
      <c r="AP998" s="12"/>
      <c r="AQ998" s="12"/>
      <c r="AR998" s="12"/>
      <c r="AS998" s="12"/>
      <c r="AT998" s="12"/>
      <c r="AU998" s="12"/>
      <c r="AV998" s="12"/>
      <c r="AW998" s="12"/>
      <c r="AX998" s="12"/>
      <c r="AY998" s="12"/>
      <c r="AZ998" s="12"/>
      <c r="BA998" s="12"/>
      <c r="BB998" s="12"/>
      <c r="BC998" s="12"/>
      <c r="BD998" s="12"/>
      <c r="BE998" s="13"/>
      <c r="BF998" s="13"/>
      <c r="BG998" s="14"/>
      <c r="BH998" s="14"/>
      <c r="BI998" s="13"/>
      <c r="BJ998" s="13"/>
      <c r="BK998" s="14"/>
      <c r="BL998" s="14"/>
    </row>
    <row r="999" s="3" customFormat="1" ht="12.75" customHeight="1" hidden="1">
      <c r="P999" s="10"/>
      <c r="Q999" s="11"/>
      <c r="R999" s="12"/>
      <c r="S999" s="13"/>
      <c r="T999" s="13"/>
      <c r="U999" s="13"/>
      <c r="V999" s="13"/>
      <c r="W999" s="13"/>
      <c r="X999" s="13"/>
      <c r="Y999" s="13"/>
      <c r="Z999" s="12"/>
      <c r="AA999" s="12"/>
      <c r="AB999" s="12"/>
      <c r="AC999" s="12"/>
      <c r="AD999" s="12"/>
      <c r="AE999" s="12"/>
      <c r="AF999" s="12"/>
      <c r="AG999" s="12"/>
      <c r="AH999" s="12"/>
      <c r="AI999" s="12"/>
      <c r="AJ999" s="12"/>
      <c r="AK999" s="12"/>
      <c r="AL999" s="12"/>
      <c r="AM999" s="12"/>
      <c r="AN999" s="12"/>
      <c r="AO999" s="12"/>
      <c r="AP999" s="12"/>
      <c r="AQ999" s="12"/>
      <c r="AR999" s="12"/>
      <c r="AS999" s="12"/>
      <c r="AT999" s="12"/>
      <c r="AU999" s="12"/>
      <c r="AV999" s="12"/>
      <c r="AW999" s="12"/>
      <c r="AX999" s="12"/>
      <c r="AY999" s="12"/>
      <c r="AZ999" s="12"/>
      <c r="BA999" s="12"/>
      <c r="BB999" s="12"/>
      <c r="BC999" s="12"/>
      <c r="BD999" s="12"/>
      <c r="BE999" s="13"/>
      <c r="BF999" s="13"/>
      <c r="BG999" s="14"/>
      <c r="BH999" s="14"/>
      <c r="BI999" s="13"/>
      <c r="BJ999" s="13"/>
      <c r="BK999" s="14"/>
      <c r="BL999" s="14"/>
    </row>
    <row r="1000" s="3" customFormat="1" ht="12.75" customHeight="1" hidden="1">
      <c r="P1000" s="10"/>
      <c r="Q1000" s="11"/>
      <c r="R1000" s="12"/>
      <c r="S1000" s="13"/>
      <c r="T1000" s="13"/>
      <c r="U1000" s="13"/>
      <c r="V1000" s="13"/>
      <c r="W1000" s="13"/>
      <c r="X1000" s="13"/>
      <c r="Y1000" s="13"/>
      <c r="Z1000" s="12"/>
      <c r="AA1000" s="12"/>
      <c r="AB1000" s="12"/>
      <c r="AC1000" s="12"/>
      <c r="AD1000" s="12"/>
      <c r="AE1000" s="12"/>
      <c r="AF1000" s="12"/>
      <c r="AG1000" s="12"/>
      <c r="AH1000" s="12"/>
      <c r="AI1000" s="12"/>
      <c r="AJ1000" s="12"/>
      <c r="AK1000" s="12"/>
      <c r="AL1000" s="12"/>
      <c r="AM1000" s="12"/>
      <c r="AN1000" s="12"/>
      <c r="AO1000" s="12"/>
      <c r="AP1000" s="12"/>
      <c r="AQ1000" s="12"/>
      <c r="AR1000" s="12"/>
      <c r="AS1000" s="12"/>
      <c r="AT1000" s="12"/>
      <c r="AU1000" s="12"/>
      <c r="AV1000" s="12"/>
      <c r="AW1000" s="12"/>
      <c r="AX1000" s="12"/>
      <c r="AY1000" s="12"/>
      <c r="AZ1000" s="12"/>
      <c r="BA1000" s="12"/>
      <c r="BB1000" s="12"/>
      <c r="BC1000" s="12"/>
      <c r="BD1000" s="12"/>
      <c r="BE1000" s="13"/>
      <c r="BF1000" s="13"/>
      <c r="BG1000" s="14"/>
      <c r="BH1000" s="14"/>
      <c r="BI1000" s="13"/>
      <c r="BJ1000" s="13"/>
      <c r="BK1000" s="14"/>
      <c r="BL1000" s="14"/>
    </row>
    <row r="1001" s="3" customFormat="1" ht="12.75" customHeight="1" hidden="1">
      <c r="P1001" s="10"/>
      <c r="Q1001" s="11"/>
      <c r="R1001" s="12"/>
      <c r="S1001" s="13"/>
      <c r="T1001" s="13"/>
      <c r="U1001" s="13"/>
      <c r="V1001" s="13"/>
      <c r="W1001" s="13"/>
      <c r="X1001" s="13"/>
      <c r="Y1001" s="13"/>
      <c r="Z1001" s="12"/>
      <c r="AA1001" s="12"/>
      <c r="AB1001" s="12"/>
      <c r="AC1001" s="12"/>
      <c r="AD1001" s="12"/>
      <c r="AE1001" s="12"/>
      <c r="AF1001" s="12"/>
      <c r="AG1001" s="12"/>
      <c r="AH1001" s="12"/>
      <c r="AI1001" s="12"/>
      <c r="AJ1001" s="12"/>
      <c r="AK1001" s="12"/>
      <c r="AL1001" s="12"/>
      <c r="AM1001" s="12"/>
      <c r="AN1001" s="12"/>
      <c r="AO1001" s="12"/>
      <c r="AP1001" s="12"/>
      <c r="AQ1001" s="12"/>
      <c r="AR1001" s="12"/>
      <c r="AS1001" s="12"/>
      <c r="AT1001" s="12"/>
      <c r="AU1001" s="12"/>
      <c r="AV1001" s="12"/>
      <c r="AW1001" s="12"/>
      <c r="AX1001" s="12"/>
      <c r="AY1001" s="12"/>
      <c r="AZ1001" s="12"/>
      <c r="BA1001" s="12"/>
      <c r="BB1001" s="12"/>
      <c r="BC1001" s="12"/>
      <c r="BD1001" s="12"/>
      <c r="BE1001" s="13"/>
      <c r="BF1001" s="13"/>
      <c r="BG1001" s="14"/>
      <c r="BH1001" s="14"/>
      <c r="BI1001" s="13"/>
      <c r="BJ1001" s="13"/>
      <c r="BK1001" s="14"/>
      <c r="BL1001" s="14"/>
    </row>
    <row r="1002" s="3" customFormat="1" ht="12.75" customHeight="1" hidden="1">
      <c r="P1002" s="10"/>
      <c r="Q1002" s="11"/>
      <c r="R1002" s="12"/>
      <c r="S1002" s="13"/>
      <c r="T1002" s="13"/>
      <c r="U1002" s="13"/>
      <c r="V1002" s="13"/>
      <c r="W1002" s="13"/>
      <c r="X1002" s="13"/>
      <c r="Y1002" s="13"/>
      <c r="Z1002" s="12"/>
      <c r="AA1002" s="12"/>
      <c r="AB1002" s="12"/>
      <c r="AC1002" s="12"/>
      <c r="AD1002" s="12"/>
      <c r="AE1002" s="12"/>
      <c r="AF1002" s="12"/>
      <c r="AG1002" s="12"/>
      <c r="AH1002" s="12"/>
      <c r="AI1002" s="12"/>
      <c r="AJ1002" s="12"/>
      <c r="AK1002" s="12"/>
      <c r="AL1002" s="12"/>
      <c r="AM1002" s="12"/>
      <c r="AN1002" s="12"/>
      <c r="AO1002" s="12"/>
      <c r="AP1002" s="12"/>
      <c r="AQ1002" s="12"/>
      <c r="AR1002" s="12"/>
      <c r="AS1002" s="12"/>
      <c r="AT1002" s="12"/>
      <c r="AU1002" s="12"/>
      <c r="AV1002" s="12"/>
      <c r="AW1002" s="12"/>
      <c r="AX1002" s="12"/>
      <c r="AY1002" s="12"/>
      <c r="AZ1002" s="12"/>
      <c r="BA1002" s="12"/>
      <c r="BB1002" s="12"/>
      <c r="BC1002" s="12"/>
      <c r="BD1002" s="12"/>
      <c r="BE1002" s="13"/>
      <c r="BF1002" s="13"/>
      <c r="BG1002" s="14"/>
      <c r="BH1002" s="14"/>
      <c r="BI1002" s="13"/>
      <c r="BJ1002" s="13"/>
      <c r="BK1002" s="14"/>
      <c r="BL1002" s="14"/>
    </row>
    <row r="1003" s="3" customFormat="1" ht="12.75" customHeight="1" hidden="1">
      <c r="P1003" s="10"/>
      <c r="Q1003" s="11"/>
      <c r="R1003" s="12"/>
      <c r="S1003" s="13"/>
      <c r="T1003" s="13"/>
      <c r="U1003" s="13"/>
      <c r="V1003" s="13"/>
      <c r="W1003" s="13"/>
      <c r="X1003" s="13"/>
      <c r="Y1003" s="13"/>
      <c r="Z1003" s="12"/>
      <c r="AA1003" s="12"/>
      <c r="AB1003" s="12"/>
      <c r="AC1003" s="12"/>
      <c r="AD1003" s="12"/>
      <c r="AE1003" s="12"/>
      <c r="AF1003" s="12"/>
      <c r="AG1003" s="12"/>
      <c r="AH1003" s="12"/>
      <c r="AI1003" s="12"/>
      <c r="AJ1003" s="12"/>
      <c r="AK1003" s="12"/>
      <c r="AL1003" s="12"/>
      <c r="AM1003" s="12"/>
      <c r="AN1003" s="12"/>
      <c r="AO1003" s="12"/>
      <c r="AP1003" s="12"/>
      <c r="AQ1003" s="12"/>
      <c r="AR1003" s="12"/>
      <c r="AS1003" s="12"/>
      <c r="AT1003" s="12"/>
      <c r="AU1003" s="12"/>
      <c r="AV1003" s="12"/>
      <c r="AW1003" s="12"/>
      <c r="AX1003" s="12"/>
      <c r="AY1003" s="12"/>
      <c r="AZ1003" s="12"/>
      <c r="BA1003" s="12"/>
      <c r="BB1003" s="12"/>
      <c r="BC1003" s="12"/>
      <c r="BD1003" s="12"/>
      <c r="BE1003" s="13"/>
      <c r="BF1003" s="13"/>
      <c r="BG1003" s="14"/>
      <c r="BH1003" s="14"/>
      <c r="BI1003" s="13"/>
      <c r="BJ1003" s="13"/>
      <c r="BK1003" s="14"/>
      <c r="BL1003" s="14"/>
    </row>
    <row r="1004" s="3" customFormat="1" ht="12.75" customHeight="1" hidden="1">
      <c r="P1004" s="10"/>
      <c r="Q1004" s="11"/>
      <c r="R1004" s="12"/>
      <c r="S1004" s="13"/>
      <c r="T1004" s="13"/>
      <c r="U1004" s="13"/>
      <c r="V1004" s="13"/>
      <c r="W1004" s="13"/>
      <c r="X1004" s="13"/>
      <c r="Y1004" s="13"/>
      <c r="Z1004" s="12"/>
      <c r="AA1004" s="12"/>
      <c r="AB1004" s="12"/>
      <c r="AC1004" s="12"/>
      <c r="AD1004" s="12"/>
      <c r="AE1004" s="12"/>
      <c r="AF1004" s="12"/>
      <c r="AG1004" s="12"/>
      <c r="AH1004" s="12"/>
      <c r="AI1004" s="12"/>
      <c r="AJ1004" s="12"/>
      <c r="AK1004" s="12"/>
      <c r="AL1004" s="12"/>
      <c r="AM1004" s="12"/>
      <c r="AN1004" s="12"/>
      <c r="AO1004" s="12"/>
      <c r="AP1004" s="12"/>
      <c r="AQ1004" s="12"/>
      <c r="AR1004" s="12"/>
      <c r="AS1004" s="12"/>
      <c r="AT1004" s="12"/>
      <c r="AU1004" s="12"/>
      <c r="AV1004" s="12"/>
      <c r="AW1004" s="12"/>
      <c r="AX1004" s="12"/>
      <c r="AY1004" s="12"/>
      <c r="AZ1004" s="12"/>
      <c r="BA1004" s="12"/>
      <c r="BB1004" s="12"/>
      <c r="BC1004" s="12"/>
      <c r="BD1004" s="12"/>
      <c r="BE1004" s="13"/>
      <c r="BF1004" s="13"/>
      <c r="BG1004" s="14"/>
      <c r="BH1004" s="14"/>
      <c r="BI1004" s="13"/>
      <c r="BJ1004" s="13"/>
      <c r="BK1004" s="14"/>
      <c r="BL1004" s="14"/>
    </row>
    <row r="1005" s="3" customFormat="1" ht="12.75" customHeight="1" hidden="1">
      <c r="P1005" s="10"/>
      <c r="Q1005" s="11"/>
      <c r="R1005" s="12"/>
      <c r="S1005" s="13"/>
      <c r="T1005" s="13"/>
      <c r="U1005" s="13"/>
      <c r="V1005" s="13"/>
      <c r="W1005" s="13"/>
      <c r="X1005" s="13"/>
      <c r="Y1005" s="13"/>
      <c r="Z1005" s="12"/>
      <c r="AA1005" s="12"/>
      <c r="AB1005" s="12"/>
      <c r="AC1005" s="12"/>
      <c r="AD1005" s="12"/>
      <c r="AE1005" s="12"/>
      <c r="AF1005" s="12"/>
      <c r="AG1005" s="12"/>
      <c r="AH1005" s="12"/>
      <c r="AI1005" s="12"/>
      <c r="AJ1005" s="12"/>
      <c r="AK1005" s="12"/>
      <c r="AL1005" s="12"/>
      <c r="AM1005" s="12"/>
      <c r="AN1005" s="12"/>
      <c r="AO1005" s="12"/>
      <c r="AP1005" s="12"/>
      <c r="AQ1005" s="12"/>
      <c r="AR1005" s="12"/>
      <c r="AS1005" s="12"/>
      <c r="AT1005" s="12"/>
      <c r="AU1005" s="12"/>
      <c r="AV1005" s="12"/>
      <c r="AW1005" s="12"/>
      <c r="AX1005" s="12"/>
      <c r="AY1005" s="12"/>
      <c r="AZ1005" s="12"/>
      <c r="BA1005" s="12"/>
      <c r="BB1005" s="12"/>
      <c r="BC1005" s="12"/>
      <c r="BD1005" s="12"/>
      <c r="BE1005" s="13"/>
      <c r="BF1005" s="13"/>
      <c r="BG1005" s="14"/>
      <c r="BH1005" s="14"/>
      <c r="BI1005" s="13"/>
      <c r="BJ1005" s="13"/>
      <c r="BK1005" s="14"/>
      <c r="BL1005" s="14"/>
    </row>
    <row r="1006" s="3" customFormat="1" ht="12.75" customHeight="1" hidden="1">
      <c r="P1006" s="10"/>
      <c r="Q1006" s="11"/>
      <c r="R1006" s="12"/>
      <c r="S1006" s="13"/>
      <c r="T1006" s="13"/>
      <c r="U1006" s="13"/>
      <c r="V1006" s="13"/>
      <c r="W1006" s="13"/>
      <c r="X1006" s="13"/>
      <c r="Y1006" s="13"/>
      <c r="Z1006" s="12"/>
      <c r="AA1006" s="12"/>
      <c r="AB1006" s="12"/>
      <c r="AC1006" s="12"/>
      <c r="AD1006" s="12"/>
      <c r="AE1006" s="12"/>
      <c r="AF1006" s="12"/>
      <c r="AG1006" s="12"/>
      <c r="AH1006" s="12"/>
      <c r="AI1006" s="12"/>
      <c r="AJ1006" s="12"/>
      <c r="AK1006" s="12"/>
      <c r="AL1006" s="12"/>
      <c r="AM1006" s="12"/>
      <c r="AN1006" s="12"/>
      <c r="AO1006" s="12"/>
      <c r="AP1006" s="12"/>
      <c r="AQ1006" s="12"/>
      <c r="AR1006" s="12"/>
      <c r="AS1006" s="12"/>
      <c r="AT1006" s="12"/>
      <c r="AU1006" s="12"/>
      <c r="AV1006" s="12"/>
      <c r="AW1006" s="12"/>
      <c r="AX1006" s="12"/>
      <c r="AY1006" s="12"/>
      <c r="AZ1006" s="12"/>
      <c r="BA1006" s="12"/>
      <c r="BB1006" s="12"/>
      <c r="BC1006" s="12"/>
      <c r="BD1006" s="12"/>
      <c r="BE1006" s="13"/>
      <c r="BF1006" s="13"/>
      <c r="BG1006" s="14"/>
      <c r="BH1006" s="14"/>
      <c r="BI1006" s="13"/>
      <c r="BJ1006" s="13"/>
      <c r="BK1006" s="14"/>
      <c r="BL1006" s="14"/>
    </row>
    <row r="1007" s="3" customFormat="1" ht="12.75" customHeight="1" hidden="1">
      <c r="P1007" s="10"/>
      <c r="Q1007" s="11"/>
      <c r="R1007" s="12"/>
      <c r="S1007" s="13"/>
      <c r="T1007" s="13"/>
      <c r="U1007" s="13"/>
      <c r="V1007" s="13"/>
      <c r="W1007" s="13"/>
      <c r="X1007" s="13"/>
      <c r="Y1007" s="13"/>
      <c r="Z1007" s="12"/>
      <c r="AA1007" s="12"/>
      <c r="AB1007" s="12"/>
      <c r="AC1007" s="12"/>
      <c r="AD1007" s="12"/>
      <c r="AE1007" s="12"/>
      <c r="AF1007" s="12"/>
      <c r="AG1007" s="12"/>
      <c r="AH1007" s="12"/>
      <c r="AI1007" s="12"/>
      <c r="AJ1007" s="12"/>
      <c r="AK1007" s="12"/>
      <c r="AL1007" s="12"/>
      <c r="AM1007" s="12"/>
      <c r="AN1007" s="12"/>
      <c r="AO1007" s="12"/>
      <c r="AP1007" s="12"/>
      <c r="AQ1007" s="12"/>
      <c r="AR1007" s="12"/>
      <c r="AS1007" s="12"/>
      <c r="AT1007" s="12"/>
      <c r="AU1007" s="12"/>
      <c r="AV1007" s="12"/>
      <c r="AW1007" s="12"/>
      <c r="AX1007" s="12"/>
      <c r="AY1007" s="12"/>
      <c r="AZ1007" s="12"/>
      <c r="BA1007" s="12"/>
      <c r="BB1007" s="12"/>
      <c r="BC1007" s="12"/>
      <c r="BD1007" s="12"/>
      <c r="BE1007" s="13"/>
      <c r="BF1007" s="13"/>
      <c r="BG1007" s="14"/>
      <c r="BH1007" s="14"/>
      <c r="BI1007" s="13"/>
      <c r="BJ1007" s="13"/>
      <c r="BK1007" s="14"/>
      <c r="BL1007" s="14"/>
    </row>
    <row r="1008" s="3" customFormat="1" ht="12.75" customHeight="1" hidden="1">
      <c r="P1008" s="10"/>
      <c r="Q1008" s="11"/>
      <c r="R1008" s="12"/>
      <c r="S1008" s="13"/>
      <c r="T1008" s="13"/>
      <c r="U1008" s="13"/>
      <c r="V1008" s="13"/>
      <c r="W1008" s="13"/>
      <c r="X1008" s="13"/>
      <c r="Y1008" s="13"/>
      <c r="Z1008" s="12"/>
      <c r="AA1008" s="12"/>
      <c r="AB1008" s="12"/>
      <c r="AC1008" s="12"/>
      <c r="AD1008" s="12"/>
      <c r="AE1008" s="12"/>
      <c r="AF1008" s="12"/>
      <c r="AG1008" s="12"/>
      <c r="AH1008" s="12"/>
      <c r="AI1008" s="12"/>
      <c r="AJ1008" s="12"/>
      <c r="AK1008" s="12"/>
      <c r="AL1008" s="12"/>
      <c r="AM1008" s="12"/>
      <c r="AN1008" s="12"/>
      <c r="AO1008" s="12"/>
      <c r="AP1008" s="12"/>
      <c r="AQ1008" s="12"/>
      <c r="AR1008" s="12"/>
      <c r="AS1008" s="12"/>
      <c r="AT1008" s="12"/>
      <c r="AU1008" s="12"/>
      <c r="AV1008" s="12"/>
      <c r="AW1008" s="12"/>
      <c r="AX1008" s="12"/>
      <c r="AY1008" s="12"/>
      <c r="AZ1008" s="12"/>
      <c r="BA1008" s="12"/>
      <c r="BB1008" s="12"/>
      <c r="BC1008" s="12"/>
      <c r="BD1008" s="12"/>
      <c r="BE1008" s="13"/>
      <c r="BF1008" s="13"/>
      <c r="BG1008" s="14"/>
      <c r="BH1008" s="14"/>
      <c r="BI1008" s="13"/>
      <c r="BJ1008" s="13"/>
      <c r="BK1008" s="14"/>
      <c r="BL1008" s="14"/>
    </row>
    <row r="1009" s="3" customFormat="1" ht="12.75" customHeight="1" hidden="1">
      <c r="P1009" s="10"/>
      <c r="Q1009" s="11"/>
      <c r="R1009" s="12"/>
      <c r="S1009" s="13"/>
      <c r="T1009" s="13"/>
      <c r="U1009" s="13"/>
      <c r="V1009" s="13"/>
      <c r="W1009" s="13"/>
      <c r="X1009" s="13"/>
      <c r="Y1009" s="13"/>
      <c r="Z1009" s="12"/>
      <c r="AA1009" s="12"/>
      <c r="AB1009" s="12"/>
      <c r="AC1009" s="12"/>
      <c r="AD1009" s="12"/>
      <c r="AE1009" s="12"/>
      <c r="AF1009" s="12"/>
      <c r="AG1009" s="12"/>
      <c r="AH1009" s="12"/>
      <c r="AI1009" s="12"/>
      <c r="AJ1009" s="12"/>
      <c r="AK1009" s="12"/>
      <c r="AL1009" s="12"/>
      <c r="AM1009" s="12"/>
      <c r="AN1009" s="12"/>
      <c r="AO1009" s="12"/>
      <c r="AP1009" s="12"/>
      <c r="AQ1009" s="12"/>
      <c r="AR1009" s="12"/>
      <c r="AS1009" s="12"/>
      <c r="AT1009" s="12"/>
      <c r="AU1009" s="12"/>
      <c r="AV1009" s="12"/>
      <c r="AW1009" s="12"/>
      <c r="AX1009" s="12"/>
      <c r="AY1009" s="12"/>
      <c r="AZ1009" s="12"/>
      <c r="BA1009" s="12"/>
      <c r="BB1009" s="12"/>
      <c r="BC1009" s="12"/>
      <c r="BD1009" s="12"/>
      <c r="BE1009" s="13"/>
      <c r="BF1009" s="13"/>
      <c r="BG1009" s="14"/>
      <c r="BH1009" s="14"/>
      <c r="BI1009" s="13"/>
      <c r="BJ1009" s="13"/>
      <c r="BK1009" s="14"/>
      <c r="BL1009" s="14"/>
    </row>
    <row r="1010" s="3" customFormat="1" ht="12.75" customHeight="1" hidden="1">
      <c r="P1010" s="10"/>
      <c r="Q1010" s="11"/>
      <c r="R1010" s="12"/>
      <c r="S1010" s="13"/>
      <c r="T1010" s="13"/>
      <c r="U1010" s="13"/>
      <c r="V1010" s="13"/>
      <c r="W1010" s="13"/>
      <c r="X1010" s="13"/>
      <c r="Y1010" s="13"/>
      <c r="Z1010" s="12"/>
      <c r="AA1010" s="12"/>
      <c r="AB1010" s="12"/>
      <c r="AC1010" s="12"/>
      <c r="AD1010" s="12"/>
      <c r="AE1010" s="12"/>
      <c r="AF1010" s="12"/>
      <c r="AG1010" s="12"/>
      <c r="AH1010" s="12"/>
      <c r="AI1010" s="12"/>
      <c r="AJ1010" s="12"/>
      <c r="AK1010" s="12"/>
      <c r="AL1010" s="12"/>
      <c r="AM1010" s="12"/>
      <c r="AN1010" s="12"/>
      <c r="AO1010" s="12"/>
      <c r="AP1010" s="12"/>
      <c r="AQ1010" s="12"/>
      <c r="AR1010" s="12"/>
      <c r="AS1010" s="12"/>
      <c r="AT1010" s="12"/>
      <c r="AU1010" s="12"/>
      <c r="AV1010" s="12"/>
      <c r="AW1010" s="12"/>
      <c r="AX1010" s="12"/>
      <c r="AY1010" s="12"/>
      <c r="AZ1010" s="12"/>
      <c r="BA1010" s="12"/>
      <c r="BB1010" s="12"/>
      <c r="BC1010" s="12"/>
      <c r="BD1010" s="12"/>
      <c r="BE1010" s="13"/>
      <c r="BF1010" s="13"/>
      <c r="BG1010" s="14"/>
      <c r="BH1010" s="14"/>
      <c r="BI1010" s="13"/>
      <c r="BJ1010" s="13"/>
      <c r="BK1010" s="14"/>
      <c r="BL1010" s="14"/>
    </row>
    <row r="1011" s="3" customFormat="1" ht="12.75" customHeight="1" hidden="1">
      <c r="P1011" s="10"/>
      <c r="Q1011" s="11"/>
      <c r="R1011" s="12"/>
      <c r="S1011" s="13"/>
      <c r="T1011" s="13"/>
      <c r="U1011" s="13"/>
      <c r="V1011" s="13"/>
      <c r="W1011" s="13"/>
      <c r="X1011" s="13"/>
      <c r="Y1011" s="13"/>
      <c r="Z1011" s="12"/>
      <c r="AA1011" s="12"/>
      <c r="AB1011" s="12"/>
      <c r="AC1011" s="12"/>
      <c r="AD1011" s="12"/>
      <c r="AE1011" s="12"/>
      <c r="AF1011" s="12"/>
      <c r="AG1011" s="12"/>
      <c r="AH1011" s="12"/>
      <c r="AI1011" s="12"/>
      <c r="AJ1011" s="12"/>
      <c r="AK1011" s="12"/>
      <c r="AL1011" s="12"/>
      <c r="AM1011" s="12"/>
      <c r="AN1011" s="12"/>
      <c r="AO1011" s="12"/>
      <c r="AP1011" s="12"/>
      <c r="AQ1011" s="12"/>
      <c r="AR1011" s="12"/>
      <c r="AS1011" s="12"/>
      <c r="AT1011" s="12"/>
      <c r="AU1011" s="12"/>
      <c r="AV1011" s="12"/>
      <c r="AW1011" s="12"/>
      <c r="AX1011" s="12"/>
      <c r="AY1011" s="12"/>
      <c r="AZ1011" s="12"/>
      <c r="BA1011" s="12"/>
      <c r="BB1011" s="12"/>
      <c r="BC1011" s="12"/>
      <c r="BD1011" s="12"/>
      <c r="BE1011" s="13"/>
      <c r="BF1011" s="13"/>
      <c r="BG1011" s="14"/>
      <c r="BH1011" s="14"/>
      <c r="BI1011" s="13"/>
      <c r="BJ1011" s="13"/>
      <c r="BK1011" s="14"/>
      <c r="BL1011" s="14"/>
    </row>
    <row r="1012" s="3" customFormat="1" ht="12.75" customHeight="1" hidden="1">
      <c r="P1012" s="10"/>
      <c r="Q1012" s="11"/>
      <c r="R1012" s="12"/>
      <c r="S1012" s="13"/>
      <c r="T1012" s="13"/>
      <c r="U1012" s="13"/>
      <c r="V1012" s="13"/>
      <c r="W1012" s="13"/>
      <c r="X1012" s="13"/>
      <c r="Y1012" s="13"/>
      <c r="Z1012" s="12"/>
      <c r="AA1012" s="12"/>
      <c r="AB1012" s="12"/>
      <c r="AC1012" s="12"/>
      <c r="AD1012" s="12"/>
      <c r="AE1012" s="12"/>
      <c r="AF1012" s="12"/>
      <c r="AG1012" s="12"/>
      <c r="AH1012" s="12"/>
      <c r="AI1012" s="12"/>
      <c r="AJ1012" s="12"/>
      <c r="AK1012" s="12"/>
      <c r="AL1012" s="12"/>
      <c r="AM1012" s="12"/>
      <c r="AN1012" s="12"/>
      <c r="AO1012" s="12"/>
      <c r="AP1012" s="12"/>
      <c r="AQ1012" s="12"/>
      <c r="AR1012" s="12"/>
      <c r="AS1012" s="12"/>
      <c r="AT1012" s="12"/>
      <c r="AU1012" s="12"/>
      <c r="AV1012" s="12"/>
      <c r="AW1012" s="12"/>
      <c r="AX1012" s="12"/>
      <c r="AY1012" s="12"/>
      <c r="AZ1012" s="12"/>
      <c r="BA1012" s="12"/>
      <c r="BB1012" s="12"/>
      <c r="BC1012" s="12"/>
      <c r="BD1012" s="12"/>
      <c r="BE1012" s="13"/>
      <c r="BF1012" s="13"/>
      <c r="BG1012" s="14"/>
      <c r="BH1012" s="14"/>
      <c r="BI1012" s="13"/>
      <c r="BJ1012" s="13"/>
      <c r="BK1012" s="14"/>
      <c r="BL1012" s="14"/>
    </row>
    <row r="1013" s="3" customFormat="1" ht="12.75" customHeight="1" hidden="1">
      <c r="P1013" s="10"/>
      <c r="Q1013" s="11"/>
      <c r="R1013" s="12"/>
      <c r="S1013" s="13"/>
      <c r="T1013" s="13"/>
      <c r="U1013" s="13"/>
      <c r="V1013" s="13"/>
      <c r="W1013" s="13"/>
      <c r="X1013" s="13"/>
      <c r="Y1013" s="13"/>
      <c r="Z1013" s="12"/>
      <c r="AA1013" s="12"/>
      <c r="AB1013" s="12"/>
      <c r="AC1013" s="12"/>
      <c r="AD1013" s="12"/>
      <c r="AE1013" s="12"/>
      <c r="AF1013" s="12"/>
      <c r="AG1013" s="12"/>
      <c r="AH1013" s="12"/>
      <c r="AI1013" s="12"/>
      <c r="AJ1013" s="12"/>
      <c r="AK1013" s="12"/>
      <c r="AL1013" s="12"/>
      <c r="AM1013" s="12"/>
      <c r="AN1013" s="12"/>
      <c r="AO1013" s="12"/>
      <c r="AP1013" s="12"/>
      <c r="AQ1013" s="12"/>
      <c r="AR1013" s="12"/>
      <c r="AS1013" s="12"/>
      <c r="AT1013" s="12"/>
      <c r="AU1013" s="12"/>
      <c r="AV1013" s="12"/>
      <c r="AW1013" s="12"/>
      <c r="AX1013" s="12"/>
      <c r="AY1013" s="12"/>
      <c r="AZ1013" s="12"/>
      <c r="BA1013" s="12"/>
      <c r="BB1013" s="12"/>
      <c r="BC1013" s="12"/>
      <c r="BD1013" s="12"/>
      <c r="BE1013" s="13"/>
      <c r="BF1013" s="13"/>
      <c r="BG1013" s="14"/>
      <c r="BH1013" s="14"/>
      <c r="BI1013" s="13"/>
      <c r="BJ1013" s="13"/>
      <c r="BK1013" s="14"/>
      <c r="BL1013" s="14"/>
    </row>
    <row r="1014" s="3" customFormat="1" ht="12.75" customHeight="1" hidden="1">
      <c r="P1014" s="10"/>
      <c r="Q1014" s="11"/>
      <c r="R1014" s="12"/>
      <c r="S1014" s="13"/>
      <c r="T1014" s="13"/>
      <c r="U1014" s="13"/>
      <c r="V1014" s="13"/>
      <c r="W1014" s="13"/>
      <c r="X1014" s="13"/>
      <c r="Y1014" s="13"/>
      <c r="Z1014" s="12"/>
      <c r="AA1014" s="12"/>
      <c r="AB1014" s="12"/>
      <c r="AC1014" s="12"/>
      <c r="AD1014" s="12"/>
      <c r="AE1014" s="12"/>
      <c r="AF1014" s="12"/>
      <c r="AG1014" s="12"/>
      <c r="AH1014" s="12"/>
      <c r="AI1014" s="12"/>
      <c r="AJ1014" s="12"/>
      <c r="AK1014" s="12"/>
      <c r="AL1014" s="12"/>
      <c r="AM1014" s="12"/>
      <c r="AN1014" s="12"/>
      <c r="AO1014" s="12"/>
      <c r="AP1014" s="12"/>
      <c r="AQ1014" s="12"/>
      <c r="AR1014" s="12"/>
      <c r="AS1014" s="12"/>
      <c r="AT1014" s="12"/>
      <c r="AU1014" s="12"/>
      <c r="AV1014" s="12"/>
      <c r="AW1014" s="12"/>
      <c r="AX1014" s="12"/>
      <c r="AY1014" s="12"/>
      <c r="AZ1014" s="12"/>
      <c r="BA1014" s="12"/>
      <c r="BB1014" s="12"/>
      <c r="BC1014" s="12"/>
      <c r="BD1014" s="12"/>
      <c r="BE1014" s="13"/>
      <c r="BF1014" s="13"/>
      <c r="BG1014" s="14"/>
      <c r="BH1014" s="14"/>
      <c r="BI1014" s="13"/>
      <c r="BJ1014" s="13"/>
      <c r="BK1014" s="14"/>
      <c r="BL1014" s="14"/>
    </row>
    <row r="1015" s="3" customFormat="1" ht="12.75" customHeight="1" hidden="1">
      <c r="P1015" s="10"/>
      <c r="Q1015" s="11"/>
      <c r="R1015" s="12"/>
      <c r="S1015" s="13"/>
      <c r="T1015" s="13"/>
      <c r="U1015" s="13"/>
      <c r="V1015" s="13"/>
      <c r="W1015" s="13"/>
      <c r="X1015" s="13"/>
      <c r="Y1015" s="13"/>
      <c r="Z1015" s="12"/>
      <c r="AA1015" s="12"/>
      <c r="AB1015" s="12"/>
      <c r="AC1015" s="12"/>
      <c r="AD1015" s="12"/>
      <c r="AE1015" s="12"/>
      <c r="AF1015" s="12"/>
      <c r="AG1015" s="12"/>
      <c r="AH1015" s="12"/>
      <c r="AI1015" s="12"/>
      <c r="AJ1015" s="12"/>
      <c r="AK1015" s="12"/>
      <c r="AL1015" s="12"/>
      <c r="AM1015" s="12"/>
      <c r="AN1015" s="12"/>
      <c r="AO1015" s="12"/>
      <c r="AP1015" s="12"/>
      <c r="AQ1015" s="12"/>
      <c r="AR1015" s="12"/>
      <c r="AS1015" s="12"/>
      <c r="AT1015" s="12"/>
      <c r="AU1015" s="12"/>
      <c r="AV1015" s="12"/>
      <c r="AW1015" s="12"/>
      <c r="AX1015" s="12"/>
      <c r="AY1015" s="12"/>
      <c r="AZ1015" s="12"/>
      <c r="BA1015" s="12"/>
      <c r="BB1015" s="12"/>
      <c r="BC1015" s="12"/>
      <c r="BD1015" s="12"/>
      <c r="BE1015" s="13"/>
      <c r="BF1015" s="13"/>
      <c r="BG1015" s="14"/>
      <c r="BH1015" s="14"/>
      <c r="BI1015" s="13"/>
      <c r="BJ1015" s="13"/>
      <c r="BK1015" s="14"/>
      <c r="BL1015" s="14"/>
    </row>
    <row r="1016" s="3" customFormat="1" ht="12.75" customHeight="1" hidden="1">
      <c r="P1016" s="10"/>
      <c r="Q1016" s="11"/>
      <c r="R1016" s="12"/>
      <c r="S1016" s="13"/>
      <c r="T1016" s="13"/>
      <c r="U1016" s="13"/>
      <c r="V1016" s="13"/>
      <c r="W1016" s="13"/>
      <c r="X1016" s="13"/>
      <c r="Y1016" s="13"/>
      <c r="Z1016" s="12"/>
      <c r="AA1016" s="12"/>
      <c r="AB1016" s="12"/>
      <c r="AC1016" s="12"/>
      <c r="AD1016" s="12"/>
      <c r="AE1016" s="12"/>
      <c r="AF1016" s="12"/>
      <c r="AG1016" s="12"/>
      <c r="AH1016" s="12"/>
      <c r="AI1016" s="12"/>
      <c r="AJ1016" s="12"/>
      <c r="AK1016" s="12"/>
      <c r="AL1016" s="12"/>
      <c r="AM1016" s="12"/>
      <c r="AN1016" s="12"/>
      <c r="AO1016" s="12"/>
      <c r="AP1016" s="12"/>
      <c r="AQ1016" s="12"/>
      <c r="AR1016" s="12"/>
      <c r="AS1016" s="12"/>
      <c r="AT1016" s="12"/>
      <c r="AU1016" s="12"/>
      <c r="AV1016" s="12"/>
      <c r="AW1016" s="12"/>
      <c r="AX1016" s="12"/>
      <c r="AY1016" s="12"/>
      <c r="AZ1016" s="12"/>
      <c r="BA1016" s="12"/>
      <c r="BB1016" s="12"/>
      <c r="BC1016" s="12"/>
      <c r="BD1016" s="12"/>
      <c r="BE1016" s="13"/>
      <c r="BF1016" s="13"/>
      <c r="BG1016" s="14"/>
      <c r="BH1016" s="14"/>
      <c r="BI1016" s="13"/>
      <c r="BJ1016" s="13"/>
      <c r="BK1016" s="14"/>
      <c r="BL1016" s="14"/>
    </row>
    <row r="1017" s="3" customFormat="1" ht="12.75" customHeight="1" hidden="1">
      <c r="P1017" s="10"/>
      <c r="Q1017" s="11"/>
      <c r="R1017" s="12"/>
      <c r="S1017" s="13"/>
      <c r="T1017" s="13"/>
      <c r="U1017" s="13"/>
      <c r="V1017" s="13"/>
      <c r="W1017" s="13"/>
      <c r="X1017" s="13"/>
      <c r="Y1017" s="13"/>
      <c r="Z1017" s="12"/>
      <c r="AA1017" s="12"/>
      <c r="AB1017" s="12"/>
      <c r="AC1017" s="12"/>
      <c r="AD1017" s="12"/>
      <c r="AE1017" s="12"/>
      <c r="AF1017" s="12"/>
      <c r="AG1017" s="12"/>
      <c r="AH1017" s="12"/>
      <c r="AI1017" s="12"/>
      <c r="AJ1017" s="12"/>
      <c r="AK1017" s="12"/>
      <c r="AL1017" s="12"/>
      <c r="AM1017" s="12"/>
      <c r="AN1017" s="12"/>
      <c r="AO1017" s="12"/>
      <c r="AP1017" s="12"/>
      <c r="AQ1017" s="12"/>
      <c r="AR1017" s="12"/>
      <c r="AS1017" s="12"/>
      <c r="AT1017" s="12"/>
      <c r="AU1017" s="12"/>
      <c r="AV1017" s="12"/>
      <c r="AW1017" s="12"/>
      <c r="AX1017" s="12"/>
      <c r="AY1017" s="12"/>
      <c r="AZ1017" s="12"/>
      <c r="BA1017" s="12"/>
      <c r="BB1017" s="12"/>
      <c r="BC1017" s="12"/>
      <c r="BD1017" s="12"/>
      <c r="BE1017" s="13"/>
      <c r="BF1017" s="13"/>
      <c r="BG1017" s="14"/>
      <c r="BH1017" s="14"/>
      <c r="BI1017" s="13"/>
      <c r="BJ1017" s="13"/>
      <c r="BK1017" s="14"/>
      <c r="BL1017" s="14"/>
    </row>
    <row r="1018" s="3" customFormat="1" ht="12.75" customHeight="1" hidden="1">
      <c r="P1018" s="10"/>
      <c r="Q1018" s="11"/>
      <c r="R1018" s="12"/>
      <c r="S1018" s="13"/>
      <c r="T1018" s="13"/>
      <c r="U1018" s="13"/>
      <c r="V1018" s="13"/>
      <c r="W1018" s="13"/>
      <c r="X1018" s="13"/>
      <c r="Y1018" s="13"/>
      <c r="Z1018" s="12"/>
      <c r="AA1018" s="12"/>
      <c r="AB1018" s="12"/>
      <c r="AC1018" s="12"/>
      <c r="AD1018" s="12"/>
      <c r="AE1018" s="12"/>
      <c r="AF1018" s="12"/>
      <c r="AG1018" s="12"/>
      <c r="AH1018" s="12"/>
      <c r="AI1018" s="12"/>
      <c r="AJ1018" s="12"/>
      <c r="AK1018" s="12"/>
      <c r="AL1018" s="12"/>
      <c r="AM1018" s="12"/>
      <c r="AN1018" s="12"/>
      <c r="AO1018" s="12"/>
      <c r="AP1018" s="12"/>
      <c r="AQ1018" s="12"/>
      <c r="AR1018" s="12"/>
      <c r="AS1018" s="12"/>
      <c r="AT1018" s="12"/>
      <c r="AU1018" s="12"/>
      <c r="AV1018" s="12"/>
      <c r="AW1018" s="12"/>
      <c r="AX1018" s="12"/>
      <c r="AY1018" s="12"/>
      <c r="AZ1018" s="12"/>
      <c r="BA1018" s="12"/>
      <c r="BB1018" s="12"/>
      <c r="BC1018" s="12"/>
      <c r="BD1018" s="12"/>
      <c r="BE1018" s="13"/>
      <c r="BF1018" s="13"/>
      <c r="BG1018" s="14"/>
      <c r="BH1018" s="14"/>
      <c r="BI1018" s="13"/>
      <c r="BJ1018" s="13"/>
      <c r="BK1018" s="14"/>
      <c r="BL1018" s="14"/>
    </row>
    <row r="1019" s="3" customFormat="1" ht="12.75" customHeight="1" hidden="1">
      <c r="P1019" s="10"/>
      <c r="Q1019" s="11"/>
      <c r="R1019" s="12"/>
      <c r="S1019" s="13"/>
      <c r="T1019" s="13"/>
      <c r="U1019" s="13"/>
      <c r="V1019" s="13"/>
      <c r="W1019" s="13"/>
      <c r="X1019" s="13"/>
      <c r="Y1019" s="13"/>
      <c r="Z1019" s="12"/>
      <c r="AA1019" s="12"/>
      <c r="AB1019" s="12"/>
      <c r="AC1019" s="12"/>
      <c r="AD1019" s="12"/>
      <c r="AE1019" s="12"/>
      <c r="AF1019" s="12"/>
      <c r="AG1019" s="12"/>
      <c r="AH1019" s="12"/>
      <c r="AI1019" s="12"/>
      <c r="AJ1019" s="12"/>
      <c r="AK1019" s="12"/>
      <c r="AL1019" s="12"/>
      <c r="AM1019" s="12"/>
      <c r="AN1019" s="12"/>
      <c r="AO1019" s="12"/>
      <c r="AP1019" s="12"/>
      <c r="AQ1019" s="12"/>
      <c r="AR1019" s="12"/>
      <c r="AS1019" s="12"/>
      <c r="AT1019" s="12"/>
      <c r="AU1019" s="12"/>
      <c r="AV1019" s="12"/>
      <c r="AW1019" s="12"/>
      <c r="AX1019" s="12"/>
      <c r="AY1019" s="12"/>
      <c r="AZ1019" s="12"/>
      <c r="BA1019" s="12"/>
      <c r="BB1019" s="12"/>
      <c r="BC1019" s="12"/>
      <c r="BD1019" s="12"/>
      <c r="BE1019" s="13"/>
      <c r="BF1019" s="13"/>
      <c r="BG1019" s="14"/>
      <c r="BH1019" s="14"/>
      <c r="BI1019" s="13"/>
      <c r="BJ1019" s="13"/>
      <c r="BK1019" s="14"/>
      <c r="BL1019" s="14"/>
    </row>
    <row r="1020" s="3" customFormat="1" ht="12.75" customHeight="1" hidden="1">
      <c r="P1020" s="10"/>
      <c r="Q1020" s="11"/>
      <c r="R1020" s="12"/>
      <c r="S1020" s="13"/>
      <c r="T1020" s="13"/>
      <c r="U1020" s="13"/>
      <c r="V1020" s="13"/>
      <c r="W1020" s="13"/>
      <c r="X1020" s="13"/>
      <c r="Y1020" s="13"/>
      <c r="Z1020" s="12"/>
      <c r="AA1020" s="12"/>
      <c r="AB1020" s="12"/>
      <c r="AC1020" s="12"/>
      <c r="AD1020" s="12"/>
      <c r="AE1020" s="12"/>
      <c r="AF1020" s="12"/>
      <c r="AG1020" s="12"/>
      <c r="AH1020" s="12"/>
      <c r="AI1020" s="12"/>
      <c r="AJ1020" s="12"/>
      <c r="AK1020" s="12"/>
      <c r="AL1020" s="12"/>
      <c r="AM1020" s="12"/>
      <c r="AN1020" s="12"/>
      <c r="AO1020" s="12"/>
      <c r="AP1020" s="12"/>
      <c r="AQ1020" s="12"/>
      <c r="AR1020" s="12"/>
      <c r="AS1020" s="12"/>
      <c r="AT1020" s="12"/>
      <c r="AU1020" s="12"/>
      <c r="AV1020" s="12"/>
      <c r="AW1020" s="12"/>
      <c r="AX1020" s="12"/>
      <c r="AY1020" s="12"/>
      <c r="AZ1020" s="12"/>
      <c r="BA1020" s="12"/>
      <c r="BB1020" s="12"/>
      <c r="BC1020" s="12"/>
      <c r="BD1020" s="12"/>
      <c r="BE1020" s="13"/>
      <c r="BF1020" s="13"/>
      <c r="BG1020" s="14"/>
      <c r="BH1020" s="14"/>
      <c r="BI1020" s="13"/>
      <c r="BJ1020" s="13"/>
      <c r="BK1020" s="14"/>
      <c r="BL1020" s="14"/>
    </row>
    <row r="1021" s="3" customFormat="1" ht="12.75" customHeight="1" hidden="1">
      <c r="P1021" s="10"/>
      <c r="Q1021" s="11"/>
      <c r="R1021" s="12"/>
      <c r="S1021" s="13"/>
      <c r="T1021" s="13"/>
      <c r="U1021" s="13"/>
      <c r="V1021" s="13"/>
      <c r="W1021" s="13"/>
      <c r="X1021" s="13"/>
      <c r="Y1021" s="13"/>
      <c r="Z1021" s="12"/>
      <c r="AA1021" s="12"/>
      <c r="AB1021" s="12"/>
      <c r="AC1021" s="12"/>
      <c r="AD1021" s="12"/>
      <c r="AE1021" s="12"/>
      <c r="AF1021" s="12"/>
      <c r="AG1021" s="12"/>
      <c r="AH1021" s="12"/>
      <c r="AI1021" s="12"/>
      <c r="AJ1021" s="12"/>
      <c r="AK1021" s="12"/>
      <c r="AL1021" s="12"/>
      <c r="AM1021" s="12"/>
      <c r="AN1021" s="12"/>
      <c r="AO1021" s="12"/>
      <c r="AP1021" s="12"/>
      <c r="AQ1021" s="12"/>
      <c r="AR1021" s="12"/>
      <c r="AS1021" s="12"/>
      <c r="AT1021" s="12"/>
      <c r="AU1021" s="12"/>
      <c r="AV1021" s="12"/>
      <c r="AW1021" s="12"/>
      <c r="AX1021" s="12"/>
      <c r="AY1021" s="12"/>
      <c r="AZ1021" s="12"/>
      <c r="BA1021" s="12"/>
      <c r="BB1021" s="12"/>
      <c r="BC1021" s="12"/>
      <c r="BD1021" s="12"/>
      <c r="BE1021" s="13"/>
      <c r="BF1021" s="13"/>
      <c r="BG1021" s="14"/>
      <c r="BH1021" s="14"/>
      <c r="BI1021" s="13"/>
      <c r="BJ1021" s="13"/>
      <c r="BK1021" s="14"/>
      <c r="BL1021" s="14"/>
    </row>
    <row r="1022" s="3" customFormat="1" ht="12.75" customHeight="1" hidden="1">
      <c r="P1022" s="10"/>
      <c r="Q1022" s="11"/>
      <c r="R1022" s="12"/>
      <c r="S1022" s="13"/>
      <c r="T1022" s="13"/>
      <c r="U1022" s="13"/>
      <c r="V1022" s="13"/>
      <c r="W1022" s="13"/>
      <c r="X1022" s="13"/>
      <c r="Y1022" s="13"/>
      <c r="Z1022" s="12"/>
      <c r="AA1022" s="12"/>
      <c r="AB1022" s="12"/>
      <c r="AC1022" s="12"/>
      <c r="AD1022" s="12"/>
      <c r="AE1022" s="12"/>
      <c r="AF1022" s="12"/>
      <c r="AG1022" s="12"/>
      <c r="AH1022" s="12"/>
      <c r="AI1022" s="12"/>
      <c r="AJ1022" s="12"/>
      <c r="AK1022" s="12"/>
      <c r="AL1022" s="12"/>
      <c r="AM1022" s="12"/>
      <c r="AN1022" s="12"/>
      <c r="AO1022" s="12"/>
      <c r="AP1022" s="12"/>
      <c r="AQ1022" s="12"/>
      <c r="AR1022" s="12"/>
      <c r="AS1022" s="12"/>
      <c r="AT1022" s="12"/>
      <c r="AU1022" s="12"/>
      <c r="AV1022" s="12"/>
      <c r="AW1022" s="12"/>
      <c r="AX1022" s="12"/>
      <c r="AY1022" s="12"/>
      <c r="AZ1022" s="12"/>
      <c r="BA1022" s="12"/>
      <c r="BB1022" s="12"/>
      <c r="BC1022" s="12"/>
      <c r="BD1022" s="12"/>
      <c r="BE1022" s="13"/>
      <c r="BF1022" s="13"/>
      <c r="BG1022" s="14"/>
      <c r="BH1022" s="14"/>
      <c r="BI1022" s="13"/>
      <c r="BJ1022" s="13"/>
      <c r="BK1022" s="14"/>
      <c r="BL1022" s="14"/>
    </row>
    <row r="1023" s="3" customFormat="1" ht="12.75" customHeight="1" hidden="1">
      <c r="P1023" s="10"/>
      <c r="Q1023" s="11"/>
      <c r="R1023" s="12"/>
      <c r="S1023" s="13"/>
      <c r="T1023" s="13"/>
      <c r="U1023" s="13"/>
      <c r="V1023" s="13"/>
      <c r="W1023" s="13"/>
      <c r="X1023" s="13"/>
      <c r="Y1023" s="13"/>
      <c r="Z1023" s="12"/>
      <c r="AA1023" s="12"/>
      <c r="AB1023" s="12"/>
      <c r="AC1023" s="12"/>
      <c r="AD1023" s="12"/>
      <c r="AE1023" s="12"/>
      <c r="AF1023" s="12"/>
      <c r="AG1023" s="12"/>
      <c r="AH1023" s="12"/>
      <c r="AI1023" s="12"/>
      <c r="AJ1023" s="12"/>
      <c r="AK1023" s="12"/>
      <c r="AL1023" s="12"/>
      <c r="AM1023" s="12"/>
      <c r="AN1023" s="12"/>
      <c r="AO1023" s="12"/>
      <c r="AP1023" s="12"/>
      <c r="AQ1023" s="12"/>
      <c r="AR1023" s="12"/>
      <c r="AS1023" s="12"/>
      <c r="AT1023" s="12"/>
      <c r="AU1023" s="12"/>
      <c r="AV1023" s="12"/>
      <c r="AW1023" s="12"/>
      <c r="AX1023" s="12"/>
      <c r="AY1023" s="12"/>
      <c r="AZ1023" s="12"/>
      <c r="BA1023" s="12"/>
      <c r="BB1023" s="12"/>
      <c r="BC1023" s="12"/>
      <c r="BD1023" s="12"/>
      <c r="BE1023" s="13"/>
      <c r="BF1023" s="13"/>
      <c r="BG1023" s="14"/>
      <c r="BH1023" s="14"/>
      <c r="BI1023" s="13"/>
      <c r="BJ1023" s="13"/>
      <c r="BK1023" s="14"/>
      <c r="BL1023" s="14"/>
    </row>
    <row r="1024" s="3" customFormat="1" ht="12.75" customHeight="1" hidden="1">
      <c r="P1024" s="10"/>
      <c r="Q1024" s="11"/>
      <c r="R1024" s="12"/>
      <c r="S1024" s="13"/>
      <c r="T1024" s="13"/>
      <c r="U1024" s="13"/>
      <c r="V1024" s="13"/>
      <c r="W1024" s="13"/>
      <c r="X1024" s="13"/>
      <c r="Y1024" s="13"/>
      <c r="Z1024" s="12"/>
      <c r="AA1024" s="12"/>
      <c r="AB1024" s="12"/>
      <c r="AC1024" s="12"/>
      <c r="AD1024" s="12"/>
      <c r="AE1024" s="12"/>
      <c r="AF1024" s="12"/>
      <c r="AG1024" s="12"/>
      <c r="AH1024" s="12"/>
      <c r="AI1024" s="12"/>
      <c r="AJ1024" s="12"/>
      <c r="AK1024" s="12"/>
      <c r="AL1024" s="12"/>
      <c r="AM1024" s="12"/>
      <c r="AN1024" s="12"/>
      <c r="AO1024" s="12"/>
      <c r="AP1024" s="12"/>
      <c r="AQ1024" s="12"/>
      <c r="AR1024" s="12"/>
      <c r="AS1024" s="12"/>
      <c r="AT1024" s="12"/>
      <c r="AU1024" s="12"/>
      <c r="AV1024" s="12"/>
      <c r="AW1024" s="12"/>
      <c r="AX1024" s="12"/>
      <c r="AY1024" s="12"/>
      <c r="AZ1024" s="12"/>
      <c r="BA1024" s="12"/>
      <c r="BB1024" s="12"/>
      <c r="BC1024" s="12"/>
      <c r="BD1024" s="12"/>
      <c r="BE1024" s="13"/>
      <c r="BF1024" s="13"/>
      <c r="BG1024" s="14"/>
      <c r="BH1024" s="14"/>
      <c r="BI1024" s="13"/>
      <c r="BJ1024" s="13"/>
      <c r="BK1024" s="14"/>
      <c r="BL1024" s="14"/>
    </row>
    <row r="1025" s="3" customFormat="1" ht="12.75" customHeight="1" hidden="1">
      <c r="P1025" s="10"/>
      <c r="Q1025" s="11"/>
      <c r="R1025" s="12"/>
      <c r="S1025" s="13"/>
      <c r="T1025" s="13"/>
      <c r="U1025" s="13"/>
      <c r="V1025" s="13"/>
      <c r="W1025" s="13"/>
      <c r="X1025" s="13"/>
      <c r="Y1025" s="13"/>
      <c r="Z1025" s="12"/>
      <c r="AA1025" s="12"/>
      <c r="AB1025" s="12"/>
      <c r="AC1025" s="12"/>
      <c r="AD1025" s="12"/>
      <c r="AE1025" s="12"/>
      <c r="AF1025" s="12"/>
      <c r="AG1025" s="12"/>
      <c r="AH1025" s="12"/>
      <c r="AI1025" s="12"/>
      <c r="AJ1025" s="12"/>
      <c r="AK1025" s="12"/>
      <c r="AL1025" s="12"/>
      <c r="AM1025" s="12"/>
      <c r="AN1025" s="12"/>
      <c r="AO1025" s="12"/>
      <c r="AP1025" s="12"/>
      <c r="AQ1025" s="12"/>
      <c r="AR1025" s="12"/>
      <c r="AS1025" s="12"/>
      <c r="AT1025" s="12"/>
      <c r="AU1025" s="12"/>
      <c r="AV1025" s="12"/>
      <c r="AW1025" s="12"/>
      <c r="AX1025" s="12"/>
      <c r="AY1025" s="12"/>
      <c r="AZ1025" s="12"/>
      <c r="BA1025" s="12"/>
      <c r="BB1025" s="12"/>
      <c r="BC1025" s="12"/>
      <c r="BD1025" s="12"/>
      <c r="BE1025" s="13"/>
      <c r="BF1025" s="13"/>
      <c r="BG1025" s="14"/>
      <c r="BH1025" s="14"/>
      <c r="BI1025" s="13"/>
      <c r="BJ1025" s="13"/>
      <c r="BK1025" s="14"/>
      <c r="BL1025" s="14"/>
    </row>
    <row r="1026" s="3" customFormat="1" ht="12.75" customHeight="1" hidden="1">
      <c r="P1026" s="10"/>
      <c r="Q1026" s="11"/>
      <c r="R1026" s="12"/>
      <c r="S1026" s="13"/>
      <c r="T1026" s="13"/>
      <c r="U1026" s="13"/>
      <c r="V1026" s="13"/>
      <c r="W1026" s="13"/>
      <c r="X1026" s="13"/>
      <c r="Y1026" s="13"/>
      <c r="Z1026" s="12"/>
      <c r="AA1026" s="12"/>
      <c r="AB1026" s="12"/>
      <c r="AC1026" s="12"/>
      <c r="AD1026" s="12"/>
      <c r="AE1026" s="12"/>
      <c r="AF1026" s="12"/>
      <c r="AG1026" s="12"/>
      <c r="AH1026" s="12"/>
      <c r="AI1026" s="12"/>
      <c r="AJ1026" s="12"/>
      <c r="AK1026" s="12"/>
      <c r="AL1026" s="12"/>
      <c r="AM1026" s="12"/>
      <c r="AN1026" s="12"/>
      <c r="AO1026" s="12"/>
      <c r="AP1026" s="12"/>
      <c r="AQ1026" s="12"/>
      <c r="AR1026" s="12"/>
      <c r="AS1026" s="12"/>
      <c r="AT1026" s="12"/>
      <c r="AU1026" s="12"/>
      <c r="AV1026" s="12"/>
      <c r="AW1026" s="12"/>
      <c r="AX1026" s="12"/>
      <c r="AY1026" s="12"/>
      <c r="AZ1026" s="12"/>
      <c r="BA1026" s="12"/>
      <c r="BB1026" s="12"/>
      <c r="BC1026" s="12"/>
      <c r="BD1026" s="12"/>
      <c r="BE1026" s="13"/>
      <c r="BF1026" s="13"/>
      <c r="BG1026" s="14"/>
      <c r="BH1026" s="14"/>
      <c r="BI1026" s="13"/>
      <c r="BJ1026" s="13"/>
      <c r="BK1026" s="14"/>
      <c r="BL1026" s="14"/>
    </row>
    <row r="1027" s="3" customFormat="1" ht="12.75" customHeight="1" hidden="1">
      <c r="P1027" s="10"/>
      <c r="Q1027" s="11"/>
      <c r="R1027" s="12"/>
      <c r="S1027" s="13"/>
      <c r="T1027" s="13"/>
      <c r="U1027" s="13"/>
      <c r="V1027" s="13"/>
      <c r="W1027" s="13"/>
      <c r="X1027" s="13"/>
      <c r="Y1027" s="13"/>
      <c r="Z1027" s="12"/>
      <c r="AA1027" s="12"/>
      <c r="AB1027" s="12"/>
      <c r="AC1027" s="12"/>
      <c r="AD1027" s="12"/>
      <c r="AE1027" s="12"/>
      <c r="AF1027" s="12"/>
      <c r="AG1027" s="12"/>
      <c r="AH1027" s="12"/>
      <c r="AI1027" s="12"/>
      <c r="AJ1027" s="12"/>
      <c r="AK1027" s="12"/>
      <c r="AL1027" s="12"/>
      <c r="AM1027" s="12"/>
      <c r="AN1027" s="12"/>
      <c r="AO1027" s="12"/>
      <c r="AP1027" s="12"/>
      <c r="AQ1027" s="12"/>
      <c r="AR1027" s="12"/>
      <c r="AS1027" s="12"/>
      <c r="AT1027" s="12"/>
      <c r="AU1027" s="12"/>
      <c r="AV1027" s="12"/>
      <c r="AW1027" s="12"/>
      <c r="AX1027" s="12"/>
      <c r="AY1027" s="12"/>
      <c r="AZ1027" s="12"/>
      <c r="BA1027" s="12"/>
      <c r="BB1027" s="12"/>
      <c r="BC1027" s="12"/>
      <c r="BD1027" s="12"/>
      <c r="BE1027" s="13"/>
      <c r="BF1027" s="13"/>
      <c r="BG1027" s="14"/>
      <c r="BH1027" s="14"/>
      <c r="BI1027" s="13"/>
      <c r="BJ1027" s="13"/>
      <c r="BK1027" s="14"/>
      <c r="BL1027" s="14"/>
    </row>
    <row r="1028" s="3" customFormat="1" ht="12.75" customHeight="1" hidden="1">
      <c r="P1028" s="10"/>
      <c r="Q1028" s="11"/>
      <c r="R1028" s="12"/>
      <c r="S1028" s="13"/>
      <c r="T1028" s="13"/>
      <c r="U1028" s="13"/>
      <c r="V1028" s="13"/>
      <c r="W1028" s="13"/>
      <c r="X1028" s="13"/>
      <c r="Y1028" s="13"/>
      <c r="Z1028" s="12"/>
      <c r="AA1028" s="12"/>
      <c r="AB1028" s="12"/>
      <c r="AC1028" s="12"/>
      <c r="AD1028" s="12"/>
      <c r="AE1028" s="12"/>
      <c r="AF1028" s="12"/>
      <c r="AG1028" s="12"/>
      <c r="AH1028" s="12"/>
      <c r="AI1028" s="12"/>
      <c r="AJ1028" s="12"/>
      <c r="AK1028" s="12"/>
      <c r="AL1028" s="12"/>
      <c r="AM1028" s="12"/>
      <c r="AN1028" s="12"/>
      <c r="AO1028" s="12"/>
      <c r="AP1028" s="12"/>
      <c r="AQ1028" s="12"/>
      <c r="AR1028" s="12"/>
      <c r="AS1028" s="12"/>
      <c r="AT1028" s="12"/>
      <c r="AU1028" s="12"/>
      <c r="AV1028" s="12"/>
      <c r="AW1028" s="12"/>
      <c r="AX1028" s="12"/>
      <c r="AY1028" s="12"/>
      <c r="AZ1028" s="12"/>
      <c r="BA1028" s="12"/>
      <c r="BB1028" s="12"/>
      <c r="BC1028" s="12"/>
      <c r="BD1028" s="12"/>
      <c r="BE1028" s="13"/>
      <c r="BF1028" s="13"/>
      <c r="BG1028" s="14"/>
      <c r="BH1028" s="14"/>
      <c r="BI1028" s="13"/>
      <c r="BJ1028" s="13"/>
      <c r="BK1028" s="14"/>
      <c r="BL1028" s="14"/>
    </row>
    <row r="1029" s="3" customFormat="1" ht="12.75" customHeight="1" hidden="1">
      <c r="P1029" s="10"/>
      <c r="Q1029" s="11"/>
      <c r="R1029" s="12"/>
      <c r="S1029" s="13"/>
      <c r="T1029" s="13"/>
      <c r="U1029" s="13"/>
      <c r="V1029" s="13"/>
      <c r="W1029" s="13"/>
      <c r="X1029" s="13"/>
      <c r="Y1029" s="13"/>
      <c r="Z1029" s="12"/>
      <c r="AA1029" s="12"/>
      <c r="AB1029" s="12"/>
      <c r="AC1029" s="12"/>
      <c r="AD1029" s="12"/>
      <c r="AE1029" s="12"/>
      <c r="AF1029" s="12"/>
      <c r="AG1029" s="12"/>
      <c r="AH1029" s="12"/>
      <c r="AI1029" s="12"/>
      <c r="AJ1029" s="12"/>
      <c r="AK1029" s="12"/>
      <c r="AL1029" s="12"/>
      <c r="AM1029" s="12"/>
      <c r="AN1029" s="12"/>
      <c r="AO1029" s="12"/>
      <c r="AP1029" s="12"/>
      <c r="AQ1029" s="12"/>
      <c r="AR1029" s="12"/>
      <c r="AS1029" s="12"/>
      <c r="AT1029" s="12"/>
      <c r="AU1029" s="12"/>
      <c r="AV1029" s="12"/>
      <c r="AW1029" s="12"/>
      <c r="AX1029" s="12"/>
      <c r="AY1029" s="12"/>
      <c r="AZ1029" s="12"/>
      <c r="BA1029" s="12"/>
      <c r="BB1029" s="12"/>
      <c r="BC1029" s="12"/>
      <c r="BD1029" s="12"/>
      <c r="BE1029" s="13"/>
      <c r="BF1029" s="13"/>
      <c r="BG1029" s="14"/>
      <c r="BH1029" s="14"/>
      <c r="BI1029" s="13"/>
      <c r="BJ1029" s="13"/>
      <c r="BK1029" s="14"/>
      <c r="BL1029" s="14"/>
    </row>
    <row r="1030" s="3" customFormat="1" ht="12.75" customHeight="1" hidden="1">
      <c r="P1030" s="10"/>
      <c r="Q1030" s="11"/>
      <c r="R1030" s="12"/>
      <c r="S1030" s="13"/>
      <c r="T1030" s="13"/>
      <c r="U1030" s="13"/>
      <c r="V1030" s="13"/>
      <c r="W1030" s="13"/>
      <c r="X1030" s="13"/>
      <c r="Y1030" s="13"/>
      <c r="Z1030" s="12"/>
      <c r="AA1030" s="12"/>
      <c r="AB1030" s="12"/>
      <c r="AC1030" s="12"/>
      <c r="AD1030" s="12"/>
      <c r="AE1030" s="12"/>
      <c r="AF1030" s="12"/>
      <c r="AG1030" s="12"/>
      <c r="AH1030" s="12"/>
      <c r="AI1030" s="12"/>
      <c r="AJ1030" s="12"/>
      <c r="AK1030" s="12"/>
      <c r="AL1030" s="12"/>
      <c r="AM1030" s="12"/>
      <c r="AN1030" s="12"/>
      <c r="AO1030" s="12"/>
      <c r="AP1030" s="12"/>
      <c r="AQ1030" s="12"/>
      <c r="AR1030" s="12"/>
      <c r="AS1030" s="12"/>
      <c r="AT1030" s="12"/>
      <c r="AU1030" s="12"/>
      <c r="AV1030" s="12"/>
      <c r="AW1030" s="12"/>
      <c r="AX1030" s="12"/>
      <c r="AY1030" s="12"/>
      <c r="AZ1030" s="12"/>
      <c r="BA1030" s="12"/>
      <c r="BB1030" s="12"/>
      <c r="BC1030" s="12"/>
      <c r="BD1030" s="12"/>
      <c r="BE1030" s="13"/>
      <c r="BF1030" s="13"/>
      <c r="BG1030" s="14"/>
      <c r="BH1030" s="14"/>
      <c r="BI1030" s="13"/>
      <c r="BJ1030" s="13"/>
      <c r="BK1030" s="14"/>
      <c r="BL1030" s="14"/>
    </row>
    <row r="1031" s="3" customFormat="1" ht="12.75" customHeight="1" hidden="1">
      <c r="P1031" s="10"/>
      <c r="Q1031" s="11"/>
      <c r="R1031" s="12"/>
      <c r="S1031" s="13"/>
      <c r="T1031" s="13"/>
      <c r="U1031" s="13"/>
      <c r="V1031" s="13"/>
      <c r="W1031" s="13"/>
      <c r="X1031" s="13"/>
      <c r="Y1031" s="13"/>
      <c r="Z1031" s="12"/>
      <c r="AA1031" s="12"/>
      <c r="AB1031" s="12"/>
      <c r="AC1031" s="12"/>
      <c r="AD1031" s="12"/>
      <c r="AE1031" s="12"/>
      <c r="AF1031" s="12"/>
      <c r="AG1031" s="12"/>
      <c r="AH1031" s="12"/>
      <c r="AI1031" s="12"/>
      <c r="AJ1031" s="12"/>
      <c r="AK1031" s="12"/>
      <c r="AL1031" s="12"/>
      <c r="AM1031" s="12"/>
      <c r="AN1031" s="12"/>
      <c r="AO1031" s="12"/>
      <c r="AP1031" s="12"/>
      <c r="AQ1031" s="12"/>
      <c r="AR1031" s="12"/>
      <c r="AS1031" s="12"/>
      <c r="AT1031" s="12"/>
      <c r="AU1031" s="12"/>
      <c r="AV1031" s="12"/>
      <c r="AW1031" s="12"/>
      <c r="AX1031" s="12"/>
      <c r="AY1031" s="12"/>
      <c r="AZ1031" s="12"/>
      <c r="BA1031" s="12"/>
      <c r="BB1031" s="12"/>
      <c r="BC1031" s="12"/>
      <c r="BD1031" s="12"/>
      <c r="BE1031" s="13"/>
      <c r="BF1031" s="13"/>
      <c r="BG1031" s="14"/>
      <c r="BH1031" s="14"/>
      <c r="BI1031" s="13"/>
      <c r="BJ1031" s="13"/>
      <c r="BK1031" s="14"/>
      <c r="BL1031" s="14"/>
    </row>
    <row r="1032" s="3" customFormat="1" ht="12.75" customHeight="1" hidden="1">
      <c r="P1032" s="10"/>
      <c r="Q1032" s="11"/>
      <c r="R1032" s="12"/>
      <c r="S1032" s="13"/>
      <c r="T1032" s="13"/>
      <c r="U1032" s="13"/>
      <c r="V1032" s="13"/>
      <c r="W1032" s="13"/>
      <c r="X1032" s="13"/>
      <c r="Y1032" s="13"/>
      <c r="Z1032" s="12"/>
      <c r="AA1032" s="12"/>
      <c r="AB1032" s="12"/>
      <c r="AC1032" s="12"/>
      <c r="AD1032" s="12"/>
      <c r="AE1032" s="12"/>
      <c r="AF1032" s="12"/>
      <c r="AG1032" s="12"/>
      <c r="AH1032" s="12"/>
      <c r="AI1032" s="12"/>
      <c r="AJ1032" s="12"/>
      <c r="AK1032" s="12"/>
      <c r="AL1032" s="12"/>
      <c r="AM1032" s="12"/>
      <c r="AN1032" s="12"/>
      <c r="AO1032" s="12"/>
      <c r="AP1032" s="12"/>
      <c r="AQ1032" s="12"/>
      <c r="AR1032" s="12"/>
      <c r="AS1032" s="12"/>
      <c r="AT1032" s="12"/>
      <c r="AU1032" s="12"/>
      <c r="AV1032" s="12"/>
      <c r="AW1032" s="12"/>
      <c r="AX1032" s="12"/>
      <c r="AY1032" s="12"/>
      <c r="AZ1032" s="12"/>
      <c r="BA1032" s="12"/>
      <c r="BB1032" s="12"/>
      <c r="BC1032" s="12"/>
      <c r="BD1032" s="12"/>
      <c r="BE1032" s="13"/>
      <c r="BF1032" s="13"/>
      <c r="BG1032" s="14"/>
      <c r="BH1032" s="14"/>
      <c r="BI1032" s="13"/>
      <c r="BJ1032" s="13"/>
      <c r="BK1032" s="14"/>
      <c r="BL1032" s="14"/>
    </row>
    <row r="1033" s="3" customFormat="1" ht="12.75" customHeight="1" hidden="1">
      <c r="P1033" s="10"/>
      <c r="Q1033" s="11"/>
      <c r="R1033" s="12"/>
      <c r="S1033" s="13"/>
      <c r="T1033" s="13"/>
      <c r="U1033" s="13"/>
      <c r="V1033" s="13"/>
      <c r="W1033" s="13"/>
      <c r="X1033" s="13"/>
      <c r="Y1033" s="13"/>
      <c r="Z1033" s="12"/>
      <c r="AA1033" s="12"/>
      <c r="AB1033" s="12"/>
      <c r="AC1033" s="12"/>
      <c r="AD1033" s="12"/>
      <c r="AE1033" s="12"/>
      <c r="AF1033" s="12"/>
      <c r="AG1033" s="12"/>
      <c r="AH1033" s="12"/>
      <c r="AI1033" s="12"/>
      <c r="AJ1033" s="12"/>
      <c r="AK1033" s="12"/>
      <c r="AL1033" s="12"/>
      <c r="AM1033" s="12"/>
      <c r="AN1033" s="12"/>
      <c r="AO1033" s="12"/>
      <c r="AP1033" s="12"/>
      <c r="AQ1033" s="12"/>
      <c r="AR1033" s="12"/>
      <c r="AS1033" s="12"/>
      <c r="AT1033" s="12"/>
      <c r="AU1033" s="12"/>
      <c r="AV1033" s="12"/>
      <c r="AW1033" s="12"/>
      <c r="AX1033" s="12"/>
      <c r="AY1033" s="12"/>
      <c r="AZ1033" s="12"/>
      <c r="BA1033" s="12"/>
      <c r="BB1033" s="12"/>
      <c r="BC1033" s="12"/>
      <c r="BD1033" s="12"/>
      <c r="BE1033" s="13"/>
      <c r="BF1033" s="13"/>
      <c r="BG1033" s="14"/>
      <c r="BH1033" s="14"/>
      <c r="BI1033" s="13"/>
      <c r="BJ1033" s="13"/>
      <c r="BK1033" s="14"/>
      <c r="BL1033" s="14"/>
    </row>
    <row r="1034" s="3" customFormat="1" ht="12.75" customHeight="1" hidden="1">
      <c r="P1034" s="10"/>
      <c r="Q1034" s="11"/>
      <c r="R1034" s="12"/>
      <c r="S1034" s="13"/>
      <c r="T1034" s="13"/>
      <c r="U1034" s="13"/>
      <c r="V1034" s="13"/>
      <c r="W1034" s="13"/>
      <c r="X1034" s="13"/>
      <c r="Y1034" s="13"/>
      <c r="Z1034" s="12"/>
      <c r="AA1034" s="12"/>
      <c r="AB1034" s="12"/>
      <c r="AC1034" s="12"/>
      <c r="AD1034" s="12"/>
      <c r="AE1034" s="12"/>
      <c r="AF1034" s="12"/>
      <c r="AG1034" s="12"/>
      <c r="AH1034" s="12"/>
      <c r="AI1034" s="12"/>
      <c r="AJ1034" s="12"/>
      <c r="AK1034" s="12"/>
      <c r="AL1034" s="12"/>
      <c r="AM1034" s="12"/>
      <c r="AN1034" s="12"/>
      <c r="AO1034" s="12"/>
      <c r="AP1034" s="12"/>
      <c r="AQ1034" s="12"/>
      <c r="AR1034" s="12"/>
      <c r="AS1034" s="12"/>
      <c r="AT1034" s="12"/>
      <c r="AU1034" s="12"/>
      <c r="AV1034" s="12"/>
      <c r="AW1034" s="12"/>
      <c r="AX1034" s="12"/>
      <c r="AY1034" s="12"/>
      <c r="AZ1034" s="12"/>
      <c r="BA1034" s="12"/>
      <c r="BB1034" s="12"/>
      <c r="BC1034" s="12"/>
      <c r="BD1034" s="12"/>
      <c r="BE1034" s="13"/>
      <c r="BF1034" s="13"/>
      <c r="BG1034" s="14"/>
      <c r="BH1034" s="14"/>
      <c r="BI1034" s="13"/>
      <c r="BJ1034" s="13"/>
      <c r="BK1034" s="14"/>
      <c r="BL1034" s="14"/>
    </row>
    <row r="1035" s="3" customFormat="1" ht="12.75" customHeight="1" hidden="1">
      <c r="P1035" s="10"/>
      <c r="Q1035" s="11"/>
      <c r="R1035" s="12"/>
      <c r="S1035" s="13"/>
      <c r="T1035" s="13"/>
      <c r="U1035" s="13"/>
      <c r="V1035" s="13"/>
      <c r="W1035" s="13"/>
      <c r="X1035" s="13"/>
      <c r="Y1035" s="13"/>
      <c r="Z1035" s="12"/>
      <c r="AA1035" s="12"/>
      <c r="AB1035" s="12"/>
      <c r="AC1035" s="12"/>
      <c r="AD1035" s="12"/>
      <c r="AE1035" s="12"/>
      <c r="AF1035" s="12"/>
      <c r="AG1035" s="12"/>
      <c r="AH1035" s="12"/>
      <c r="AI1035" s="12"/>
      <c r="AJ1035" s="12"/>
      <c r="AK1035" s="12"/>
      <c r="AL1035" s="12"/>
      <c r="AM1035" s="12"/>
      <c r="AN1035" s="12"/>
      <c r="AO1035" s="12"/>
      <c r="AP1035" s="12"/>
      <c r="AQ1035" s="12"/>
      <c r="AR1035" s="12"/>
      <c r="AS1035" s="12"/>
      <c r="AT1035" s="12"/>
      <c r="AU1035" s="12"/>
      <c r="AV1035" s="12"/>
      <c r="AW1035" s="12"/>
      <c r="AX1035" s="12"/>
      <c r="AY1035" s="12"/>
      <c r="AZ1035" s="12"/>
      <c r="BA1035" s="12"/>
      <c r="BB1035" s="12"/>
      <c r="BC1035" s="12"/>
      <c r="BD1035" s="12"/>
      <c r="BE1035" s="13"/>
      <c r="BF1035" s="13"/>
      <c r="BG1035" s="14"/>
      <c r="BH1035" s="14"/>
      <c r="BI1035" s="13"/>
      <c r="BJ1035" s="13"/>
      <c r="BK1035" s="14"/>
      <c r="BL1035" s="14"/>
    </row>
    <row r="1036" s="3" customFormat="1" ht="12.75" customHeight="1" hidden="1">
      <c r="P1036" s="10"/>
      <c r="Q1036" s="11"/>
      <c r="R1036" s="12"/>
      <c r="S1036" s="13"/>
      <c r="T1036" s="13"/>
      <c r="U1036" s="13"/>
      <c r="V1036" s="13"/>
      <c r="W1036" s="13"/>
      <c r="X1036" s="13"/>
      <c r="Y1036" s="13"/>
      <c r="Z1036" s="12"/>
      <c r="AA1036" s="12"/>
      <c r="AB1036" s="12"/>
      <c r="AC1036" s="12"/>
      <c r="AD1036" s="12"/>
      <c r="AE1036" s="12"/>
      <c r="AF1036" s="12"/>
      <c r="AG1036" s="12"/>
      <c r="AH1036" s="12"/>
      <c r="AI1036" s="12"/>
      <c r="AJ1036" s="12"/>
      <c r="AK1036" s="12"/>
      <c r="AL1036" s="12"/>
      <c r="AM1036" s="12"/>
      <c r="AN1036" s="12"/>
      <c r="AO1036" s="12"/>
      <c r="AP1036" s="12"/>
      <c r="AQ1036" s="12"/>
      <c r="AR1036" s="12"/>
      <c r="AS1036" s="12"/>
      <c r="AT1036" s="12"/>
      <c r="AU1036" s="12"/>
      <c r="AV1036" s="12"/>
      <c r="AW1036" s="12"/>
      <c r="AX1036" s="12"/>
      <c r="AY1036" s="12"/>
      <c r="AZ1036" s="12"/>
      <c r="BA1036" s="12"/>
      <c r="BB1036" s="12"/>
      <c r="BC1036" s="12"/>
      <c r="BD1036" s="12"/>
      <c r="BE1036" s="13"/>
      <c r="BF1036" s="13"/>
      <c r="BG1036" s="14"/>
      <c r="BH1036" s="14"/>
      <c r="BI1036" s="13"/>
      <c r="BJ1036" s="13"/>
      <c r="BK1036" s="14"/>
      <c r="BL1036" s="14"/>
    </row>
    <row r="1037" s="3" customFormat="1" ht="12.75" customHeight="1" hidden="1">
      <c r="P1037" s="10"/>
      <c r="Q1037" s="11"/>
      <c r="R1037" s="12"/>
      <c r="S1037" s="13"/>
      <c r="T1037" s="13"/>
      <c r="U1037" s="13"/>
      <c r="V1037" s="13"/>
      <c r="W1037" s="13"/>
      <c r="X1037" s="13"/>
      <c r="Y1037" s="13"/>
      <c r="Z1037" s="12"/>
      <c r="AA1037" s="12"/>
      <c r="AB1037" s="12"/>
      <c r="AC1037" s="12"/>
      <c r="AD1037" s="12"/>
      <c r="AE1037" s="12"/>
      <c r="AF1037" s="12"/>
      <c r="AG1037" s="12"/>
      <c r="AH1037" s="12"/>
      <c r="AI1037" s="12"/>
      <c r="AJ1037" s="12"/>
      <c r="AK1037" s="12"/>
      <c r="AL1037" s="12"/>
      <c r="AM1037" s="12"/>
      <c r="AN1037" s="12"/>
      <c r="AO1037" s="12"/>
      <c r="AP1037" s="12"/>
      <c r="AQ1037" s="12"/>
      <c r="AR1037" s="12"/>
      <c r="AS1037" s="12"/>
      <c r="AT1037" s="12"/>
      <c r="AU1037" s="12"/>
      <c r="AV1037" s="12"/>
      <c r="AW1037" s="12"/>
      <c r="AX1037" s="12"/>
      <c r="AY1037" s="12"/>
      <c r="AZ1037" s="12"/>
      <c r="BA1037" s="12"/>
      <c r="BB1037" s="12"/>
      <c r="BC1037" s="12"/>
      <c r="BD1037" s="12"/>
      <c r="BE1037" s="13"/>
      <c r="BF1037" s="13"/>
      <c r="BG1037" s="14"/>
      <c r="BH1037" s="14"/>
      <c r="BI1037" s="13"/>
      <c r="BJ1037" s="13"/>
      <c r="BK1037" s="14"/>
      <c r="BL1037" s="14"/>
    </row>
    <row r="1038" s="3" customFormat="1" ht="12.75" customHeight="1" hidden="1">
      <c r="P1038" s="10"/>
      <c r="Q1038" s="11"/>
      <c r="R1038" s="12"/>
      <c r="S1038" s="13"/>
      <c r="T1038" s="13"/>
      <c r="U1038" s="13"/>
      <c r="V1038" s="13"/>
      <c r="W1038" s="13"/>
      <c r="X1038" s="13"/>
      <c r="Y1038" s="13"/>
      <c r="Z1038" s="12"/>
      <c r="AA1038" s="12"/>
      <c r="AB1038" s="12"/>
      <c r="AC1038" s="12"/>
      <c r="AD1038" s="12"/>
      <c r="AE1038" s="12"/>
      <c r="AF1038" s="12"/>
      <c r="AG1038" s="12"/>
      <c r="AH1038" s="12"/>
      <c r="AI1038" s="12"/>
      <c r="AJ1038" s="12"/>
      <c r="AK1038" s="12"/>
      <c r="AL1038" s="12"/>
      <c r="AM1038" s="12"/>
      <c r="AN1038" s="12"/>
      <c r="AO1038" s="12"/>
      <c r="AP1038" s="12"/>
      <c r="AQ1038" s="12"/>
      <c r="AR1038" s="12"/>
      <c r="AS1038" s="12"/>
      <c r="AT1038" s="12"/>
      <c r="AU1038" s="12"/>
      <c r="AV1038" s="12"/>
      <c r="AW1038" s="12"/>
      <c r="AX1038" s="12"/>
      <c r="AY1038" s="12"/>
      <c r="AZ1038" s="12"/>
      <c r="BA1038" s="12"/>
      <c r="BB1038" s="12"/>
      <c r="BC1038" s="12"/>
      <c r="BD1038" s="12"/>
      <c r="BE1038" s="13"/>
      <c r="BF1038" s="13"/>
      <c r="BG1038" s="14"/>
      <c r="BH1038" s="14"/>
      <c r="BI1038" s="13"/>
      <c r="BJ1038" s="13"/>
      <c r="BK1038" s="14"/>
      <c r="BL1038" s="14"/>
    </row>
    <row r="1039" s="3" customFormat="1" ht="12.75" customHeight="1" hidden="1">
      <c r="P1039" s="10"/>
      <c r="Q1039" s="11"/>
      <c r="R1039" s="12"/>
      <c r="S1039" s="13"/>
      <c r="T1039" s="13"/>
      <c r="U1039" s="13"/>
      <c r="V1039" s="13"/>
      <c r="W1039" s="13"/>
      <c r="X1039" s="13"/>
      <c r="Y1039" s="13"/>
      <c r="Z1039" s="12"/>
      <c r="AA1039" s="12"/>
      <c r="AB1039" s="12"/>
      <c r="AC1039" s="12"/>
      <c r="AD1039" s="12"/>
      <c r="AE1039" s="12"/>
      <c r="AF1039" s="12"/>
      <c r="AG1039" s="12"/>
      <c r="AH1039" s="12"/>
      <c r="AI1039" s="12"/>
      <c r="AJ1039" s="12"/>
      <c r="AK1039" s="12"/>
      <c r="AL1039" s="12"/>
      <c r="AM1039" s="12"/>
      <c r="AN1039" s="12"/>
      <c r="AO1039" s="12"/>
      <c r="AP1039" s="12"/>
      <c r="AQ1039" s="12"/>
      <c r="AR1039" s="12"/>
      <c r="AS1039" s="12"/>
      <c r="AT1039" s="12"/>
      <c r="AU1039" s="12"/>
      <c r="AV1039" s="12"/>
      <c r="AW1039" s="12"/>
      <c r="AX1039" s="12"/>
      <c r="AY1039" s="12"/>
      <c r="AZ1039" s="12"/>
      <c r="BA1039" s="12"/>
      <c r="BB1039" s="12"/>
      <c r="BC1039" s="12"/>
      <c r="BD1039" s="12"/>
      <c r="BE1039" s="13"/>
      <c r="BF1039" s="13"/>
      <c r="BG1039" s="14"/>
      <c r="BH1039" s="14"/>
      <c r="BI1039" s="13"/>
      <c r="BJ1039" s="13"/>
      <c r="BK1039" s="14"/>
      <c r="BL1039" s="14"/>
    </row>
    <row r="1040" s="3" customFormat="1" ht="12.75" customHeight="1" hidden="1">
      <c r="P1040" s="10"/>
      <c r="Q1040" s="11"/>
      <c r="R1040" s="12"/>
      <c r="S1040" s="13"/>
      <c r="T1040" s="13"/>
      <c r="U1040" s="13"/>
      <c r="V1040" s="13"/>
      <c r="W1040" s="13"/>
      <c r="X1040" s="13"/>
      <c r="Y1040" s="13"/>
      <c r="Z1040" s="12"/>
      <c r="AA1040" s="12"/>
      <c r="AB1040" s="12"/>
      <c r="AC1040" s="12"/>
      <c r="AD1040" s="12"/>
      <c r="AE1040" s="12"/>
      <c r="AF1040" s="12"/>
      <c r="AG1040" s="12"/>
      <c r="AH1040" s="12"/>
      <c r="AI1040" s="12"/>
      <c r="AJ1040" s="12"/>
      <c r="AK1040" s="12"/>
      <c r="AL1040" s="12"/>
      <c r="AM1040" s="12"/>
      <c r="AN1040" s="12"/>
      <c r="AO1040" s="12"/>
      <c r="AP1040" s="12"/>
      <c r="AQ1040" s="12"/>
      <c r="AR1040" s="12"/>
      <c r="AS1040" s="12"/>
      <c r="AT1040" s="12"/>
      <c r="AU1040" s="12"/>
      <c r="AV1040" s="12"/>
      <c r="AW1040" s="12"/>
      <c r="AX1040" s="12"/>
      <c r="AY1040" s="12"/>
      <c r="AZ1040" s="12"/>
      <c r="BA1040" s="12"/>
      <c r="BB1040" s="12"/>
      <c r="BC1040" s="12"/>
      <c r="BD1040" s="12"/>
      <c r="BE1040" s="13"/>
      <c r="BF1040" s="13"/>
      <c r="BG1040" s="14"/>
      <c r="BH1040" s="14"/>
      <c r="BI1040" s="13"/>
      <c r="BJ1040" s="13"/>
      <c r="BK1040" s="14"/>
      <c r="BL1040" s="14"/>
    </row>
    <row r="1041" s="3" customFormat="1" ht="12.75" customHeight="1" hidden="1">
      <c r="P1041" s="10"/>
      <c r="Q1041" s="11"/>
      <c r="R1041" s="12"/>
      <c r="S1041" s="13"/>
      <c r="T1041" s="13"/>
      <c r="U1041" s="13"/>
      <c r="V1041" s="13"/>
      <c r="W1041" s="13"/>
      <c r="X1041" s="13"/>
      <c r="Y1041" s="13"/>
      <c r="Z1041" s="12"/>
      <c r="AA1041" s="12"/>
      <c r="AB1041" s="12"/>
      <c r="AC1041" s="12"/>
      <c r="AD1041" s="12"/>
      <c r="AE1041" s="12"/>
      <c r="AF1041" s="12"/>
      <c r="AG1041" s="12"/>
      <c r="AH1041" s="12"/>
      <c r="AI1041" s="12"/>
      <c r="AJ1041" s="12"/>
      <c r="AK1041" s="12"/>
      <c r="AL1041" s="12"/>
      <c r="AM1041" s="12"/>
      <c r="AN1041" s="12"/>
      <c r="AO1041" s="12"/>
      <c r="AP1041" s="12"/>
      <c r="AQ1041" s="12"/>
      <c r="AR1041" s="12"/>
      <c r="AS1041" s="12"/>
      <c r="AT1041" s="12"/>
      <c r="AU1041" s="12"/>
      <c r="AV1041" s="12"/>
      <c r="AW1041" s="12"/>
      <c r="AX1041" s="12"/>
      <c r="AY1041" s="12"/>
      <c r="AZ1041" s="12"/>
      <c r="BA1041" s="12"/>
      <c r="BB1041" s="12"/>
      <c r="BC1041" s="12"/>
      <c r="BD1041" s="12"/>
      <c r="BE1041" s="13"/>
      <c r="BF1041" s="13"/>
      <c r="BG1041" s="14"/>
      <c r="BH1041" s="14"/>
      <c r="BI1041" s="13"/>
      <c r="BJ1041" s="13"/>
      <c r="BK1041" s="14"/>
      <c r="BL1041" s="14"/>
    </row>
    <row r="1042" s="3" customFormat="1" ht="12.75" customHeight="1" hidden="1">
      <c r="P1042" s="10"/>
      <c r="Q1042" s="11"/>
      <c r="R1042" s="12"/>
      <c r="S1042" s="13"/>
      <c r="T1042" s="13"/>
      <c r="U1042" s="13"/>
      <c r="V1042" s="13"/>
      <c r="W1042" s="13"/>
      <c r="X1042" s="13"/>
      <c r="Y1042" s="13"/>
      <c r="Z1042" s="12"/>
      <c r="AA1042" s="12"/>
      <c r="AB1042" s="12"/>
      <c r="AC1042" s="12"/>
      <c r="AD1042" s="12"/>
      <c r="AE1042" s="12"/>
      <c r="AF1042" s="12"/>
      <c r="AG1042" s="12"/>
      <c r="AH1042" s="12"/>
      <c r="AI1042" s="12"/>
      <c r="AJ1042" s="12"/>
      <c r="AK1042" s="12"/>
      <c r="AL1042" s="12"/>
      <c r="AM1042" s="12"/>
      <c r="AN1042" s="12"/>
      <c r="AO1042" s="12"/>
      <c r="AP1042" s="12"/>
      <c r="AQ1042" s="12"/>
      <c r="AR1042" s="12"/>
      <c r="AS1042" s="12"/>
      <c r="AT1042" s="12"/>
      <c r="AU1042" s="12"/>
      <c r="AV1042" s="12"/>
      <c r="AW1042" s="12"/>
      <c r="AX1042" s="12"/>
      <c r="AY1042" s="12"/>
      <c r="AZ1042" s="12"/>
      <c r="BA1042" s="12"/>
      <c r="BB1042" s="12"/>
      <c r="BC1042" s="12"/>
      <c r="BD1042" s="12"/>
      <c r="BE1042" s="13"/>
      <c r="BF1042" s="13"/>
      <c r="BG1042" s="14"/>
      <c r="BH1042" s="14"/>
      <c r="BI1042" s="13"/>
      <c r="BJ1042" s="13"/>
      <c r="BK1042" s="14"/>
      <c r="BL1042" s="14"/>
    </row>
    <row r="1043" s="3" customFormat="1" ht="12.75" customHeight="1" hidden="1">
      <c r="P1043" s="10"/>
      <c r="Q1043" s="11"/>
      <c r="R1043" s="12"/>
      <c r="S1043" s="13"/>
      <c r="T1043" s="13"/>
      <c r="U1043" s="13"/>
      <c r="V1043" s="13"/>
      <c r="W1043" s="13"/>
      <c r="X1043" s="13"/>
      <c r="Y1043" s="13"/>
      <c r="Z1043" s="12"/>
      <c r="AA1043" s="12"/>
      <c r="AB1043" s="12"/>
      <c r="AC1043" s="12"/>
      <c r="AD1043" s="12"/>
      <c r="AE1043" s="12"/>
      <c r="AF1043" s="12"/>
      <c r="AG1043" s="12"/>
      <c r="AH1043" s="12"/>
      <c r="AI1043" s="12"/>
      <c r="AJ1043" s="12"/>
      <c r="AK1043" s="12"/>
      <c r="AL1043" s="12"/>
      <c r="AM1043" s="12"/>
      <c r="AN1043" s="12"/>
      <c r="AO1043" s="12"/>
      <c r="AP1043" s="12"/>
      <c r="AQ1043" s="12"/>
      <c r="AR1043" s="12"/>
      <c r="AS1043" s="12"/>
      <c r="AT1043" s="12"/>
      <c r="AU1043" s="12"/>
      <c r="AV1043" s="12"/>
      <c r="AW1043" s="12"/>
      <c r="AX1043" s="12"/>
      <c r="AY1043" s="12"/>
      <c r="AZ1043" s="12"/>
      <c r="BA1043" s="12"/>
      <c r="BB1043" s="12"/>
      <c r="BC1043" s="12"/>
      <c r="BD1043" s="12"/>
      <c r="BE1043" s="13"/>
      <c r="BF1043" s="13"/>
      <c r="BG1043" s="14"/>
      <c r="BH1043" s="14"/>
      <c r="BI1043" s="13"/>
      <c r="BJ1043" s="13"/>
      <c r="BK1043" s="14"/>
      <c r="BL1043" s="14"/>
    </row>
    <row r="1044" s="3" customFormat="1" ht="12.75" customHeight="1" hidden="1">
      <c r="P1044" s="10"/>
      <c r="Q1044" s="11"/>
      <c r="R1044" s="12"/>
      <c r="S1044" s="13"/>
      <c r="T1044" s="13"/>
      <c r="U1044" s="13"/>
      <c r="V1044" s="13"/>
      <c r="W1044" s="13"/>
      <c r="X1044" s="13"/>
      <c r="Y1044" s="13"/>
      <c r="Z1044" s="12"/>
      <c r="AA1044" s="12"/>
      <c r="AB1044" s="12"/>
      <c r="AC1044" s="12"/>
      <c r="AD1044" s="12"/>
      <c r="AE1044" s="12"/>
      <c r="AF1044" s="12"/>
      <c r="AG1044" s="12"/>
      <c r="AH1044" s="12"/>
      <c r="AI1044" s="12"/>
      <c r="AJ1044" s="12"/>
      <c r="AK1044" s="12"/>
      <c r="AL1044" s="12"/>
      <c r="AM1044" s="12"/>
      <c r="AN1044" s="12"/>
      <c r="AO1044" s="12"/>
      <c r="AP1044" s="12"/>
      <c r="AQ1044" s="12"/>
      <c r="AR1044" s="12"/>
      <c r="AS1044" s="12"/>
      <c r="AT1044" s="12"/>
      <c r="AU1044" s="12"/>
      <c r="AV1044" s="12"/>
      <c r="AW1044" s="12"/>
      <c r="AX1044" s="12"/>
      <c r="AY1044" s="12"/>
      <c r="AZ1044" s="12"/>
      <c r="BA1044" s="12"/>
      <c r="BB1044" s="12"/>
      <c r="BC1044" s="12"/>
      <c r="BD1044" s="12"/>
      <c r="BE1044" s="13"/>
      <c r="BF1044" s="13"/>
      <c r="BG1044" s="14"/>
      <c r="BH1044" s="14"/>
      <c r="BI1044" s="13"/>
      <c r="BJ1044" s="13"/>
      <c r="BK1044" s="14"/>
      <c r="BL1044" s="14"/>
    </row>
    <row r="1045" s="3" customFormat="1" ht="12.75" customHeight="1" hidden="1">
      <c r="P1045" s="10"/>
      <c r="Q1045" s="11"/>
      <c r="R1045" s="12"/>
      <c r="S1045" s="13"/>
      <c r="T1045" s="13"/>
      <c r="U1045" s="13"/>
      <c r="V1045" s="13"/>
      <c r="W1045" s="13"/>
      <c r="X1045" s="13"/>
      <c r="Y1045" s="13"/>
      <c r="Z1045" s="12"/>
      <c r="AA1045" s="12"/>
      <c r="AB1045" s="12"/>
      <c r="AC1045" s="12"/>
      <c r="AD1045" s="12"/>
      <c r="AE1045" s="12"/>
      <c r="AF1045" s="12"/>
      <c r="AG1045" s="12"/>
      <c r="AH1045" s="12"/>
      <c r="AI1045" s="12"/>
      <c r="AJ1045" s="12"/>
      <c r="AK1045" s="12"/>
      <c r="AL1045" s="12"/>
      <c r="AM1045" s="12"/>
      <c r="AN1045" s="12"/>
      <c r="AO1045" s="12"/>
      <c r="AP1045" s="12"/>
      <c r="AQ1045" s="12"/>
      <c r="AR1045" s="12"/>
      <c r="AS1045" s="12"/>
      <c r="AT1045" s="12"/>
      <c r="AU1045" s="12"/>
      <c r="AV1045" s="12"/>
      <c r="AW1045" s="12"/>
      <c r="AX1045" s="12"/>
      <c r="AY1045" s="12"/>
      <c r="AZ1045" s="12"/>
      <c r="BA1045" s="12"/>
      <c r="BB1045" s="12"/>
      <c r="BC1045" s="12"/>
      <c r="BD1045" s="12"/>
      <c r="BE1045" s="13"/>
      <c r="BF1045" s="13"/>
      <c r="BG1045" s="14"/>
      <c r="BH1045" s="14"/>
      <c r="BI1045" s="13"/>
      <c r="BJ1045" s="13"/>
      <c r="BK1045" s="14"/>
      <c r="BL1045" s="14"/>
    </row>
    <row r="1046" s="3" customFormat="1" ht="12.75" customHeight="1" hidden="1">
      <c r="P1046" s="10"/>
      <c r="Q1046" s="11"/>
      <c r="R1046" s="12"/>
      <c r="S1046" s="13"/>
      <c r="T1046" s="13"/>
      <c r="U1046" s="13"/>
      <c r="V1046" s="13"/>
      <c r="W1046" s="13"/>
      <c r="X1046" s="13"/>
      <c r="Y1046" s="13"/>
      <c r="Z1046" s="12"/>
      <c r="AA1046" s="12"/>
      <c r="AB1046" s="12"/>
      <c r="AC1046" s="12"/>
      <c r="AD1046" s="12"/>
      <c r="AE1046" s="12"/>
      <c r="AF1046" s="12"/>
      <c r="AG1046" s="12"/>
      <c r="AH1046" s="12"/>
      <c r="AI1046" s="12"/>
      <c r="AJ1046" s="12"/>
      <c r="AK1046" s="12"/>
      <c r="AL1046" s="12"/>
      <c r="AM1046" s="12"/>
      <c r="AN1046" s="12"/>
      <c r="AO1046" s="12"/>
      <c r="AP1046" s="12"/>
      <c r="AQ1046" s="12"/>
      <c r="AR1046" s="12"/>
      <c r="AS1046" s="12"/>
      <c r="AT1046" s="12"/>
      <c r="AU1046" s="12"/>
      <c r="AV1046" s="12"/>
      <c r="AW1046" s="12"/>
      <c r="AX1046" s="12"/>
      <c r="AY1046" s="12"/>
      <c r="AZ1046" s="12"/>
      <c r="BA1046" s="12"/>
      <c r="BB1046" s="12"/>
      <c r="BC1046" s="12"/>
      <c r="BD1046" s="12"/>
      <c r="BE1046" s="13"/>
      <c r="BF1046" s="13"/>
      <c r="BG1046" s="14"/>
      <c r="BH1046" s="14"/>
      <c r="BI1046" s="13"/>
      <c r="BJ1046" s="13"/>
      <c r="BK1046" s="14"/>
      <c r="BL1046" s="14"/>
    </row>
    <row r="1047" s="3" customFormat="1" ht="12.75" customHeight="1" hidden="1">
      <c r="P1047" s="10"/>
      <c r="Q1047" s="11"/>
      <c r="R1047" s="12"/>
      <c r="S1047" s="13"/>
      <c r="T1047" s="13"/>
      <c r="U1047" s="13"/>
      <c r="V1047" s="13"/>
      <c r="W1047" s="13"/>
      <c r="X1047" s="13"/>
      <c r="Y1047" s="13"/>
      <c r="Z1047" s="12"/>
      <c r="AA1047" s="12"/>
      <c r="AB1047" s="12"/>
      <c r="AC1047" s="12"/>
      <c r="AD1047" s="12"/>
      <c r="AE1047" s="12"/>
      <c r="AF1047" s="12"/>
      <c r="AG1047" s="12"/>
      <c r="AH1047" s="12"/>
      <c r="AI1047" s="12"/>
      <c r="AJ1047" s="12"/>
      <c r="AK1047" s="12"/>
      <c r="AL1047" s="12"/>
      <c r="AM1047" s="12"/>
      <c r="AN1047" s="12"/>
      <c r="AO1047" s="12"/>
      <c r="AP1047" s="12"/>
      <c r="AQ1047" s="12"/>
      <c r="AR1047" s="12"/>
      <c r="AS1047" s="12"/>
      <c r="AT1047" s="12"/>
      <c r="AU1047" s="12"/>
      <c r="AV1047" s="12"/>
      <c r="AW1047" s="12"/>
      <c r="AX1047" s="12"/>
      <c r="AY1047" s="12"/>
      <c r="AZ1047" s="12"/>
      <c r="BA1047" s="12"/>
      <c r="BB1047" s="12"/>
      <c r="BC1047" s="12"/>
      <c r="BD1047" s="12"/>
      <c r="BE1047" s="13"/>
      <c r="BF1047" s="13"/>
      <c r="BG1047" s="14"/>
      <c r="BH1047" s="14"/>
      <c r="BI1047" s="13"/>
      <c r="BJ1047" s="13"/>
      <c r="BK1047" s="14"/>
      <c r="BL1047" s="14"/>
    </row>
    <row r="1048" s="3" customFormat="1" ht="12.75" customHeight="1" hidden="1">
      <c r="P1048" s="10"/>
      <c r="Q1048" s="11"/>
      <c r="R1048" s="12"/>
      <c r="S1048" s="13"/>
      <c r="T1048" s="13"/>
      <c r="U1048" s="13"/>
      <c r="V1048" s="13"/>
      <c r="W1048" s="13"/>
      <c r="X1048" s="13"/>
      <c r="Y1048" s="13"/>
      <c r="Z1048" s="12"/>
      <c r="AA1048" s="12"/>
      <c r="AB1048" s="12"/>
      <c r="AC1048" s="12"/>
      <c r="AD1048" s="12"/>
      <c r="AE1048" s="12"/>
      <c r="AF1048" s="12"/>
      <c r="AG1048" s="12"/>
      <c r="AH1048" s="12"/>
      <c r="AI1048" s="12"/>
      <c r="AJ1048" s="12"/>
      <c r="AK1048" s="12"/>
      <c r="AL1048" s="12"/>
      <c r="AM1048" s="12"/>
      <c r="AN1048" s="12"/>
      <c r="AO1048" s="12"/>
      <c r="AP1048" s="12"/>
      <c r="AQ1048" s="12"/>
      <c r="AR1048" s="12"/>
      <c r="AS1048" s="12"/>
      <c r="AT1048" s="12"/>
      <c r="AU1048" s="12"/>
      <c r="AV1048" s="12"/>
      <c r="AW1048" s="12"/>
      <c r="AX1048" s="12"/>
      <c r="AY1048" s="12"/>
      <c r="AZ1048" s="12"/>
      <c r="BA1048" s="12"/>
      <c r="BB1048" s="12"/>
      <c r="BC1048" s="12"/>
      <c r="BD1048" s="12"/>
      <c r="BE1048" s="13"/>
      <c r="BF1048" s="13"/>
      <c r="BG1048" s="14"/>
      <c r="BH1048" s="14"/>
      <c r="BI1048" s="13"/>
      <c r="BJ1048" s="13"/>
      <c r="BK1048" s="14"/>
      <c r="BL1048" s="14"/>
    </row>
    <row r="1049" s="3" customFormat="1" ht="12.75" customHeight="1" hidden="1">
      <c r="P1049" s="10"/>
      <c r="Q1049" s="11"/>
      <c r="R1049" s="12"/>
      <c r="S1049" s="13"/>
      <c r="T1049" s="13"/>
      <c r="U1049" s="13"/>
      <c r="V1049" s="13"/>
      <c r="W1049" s="13"/>
      <c r="X1049" s="13"/>
      <c r="Y1049" s="13"/>
      <c r="Z1049" s="12"/>
      <c r="AA1049" s="12"/>
      <c r="AB1049" s="12"/>
      <c r="AC1049" s="12"/>
      <c r="AD1049" s="12"/>
      <c r="AE1049" s="12"/>
      <c r="AF1049" s="12"/>
      <c r="AG1049" s="12"/>
      <c r="AH1049" s="12"/>
      <c r="AI1049" s="12"/>
      <c r="AJ1049" s="12"/>
      <c r="AK1049" s="12"/>
      <c r="AL1049" s="12"/>
      <c r="AM1049" s="12"/>
      <c r="AN1049" s="12"/>
      <c r="AO1049" s="12"/>
      <c r="AP1049" s="12"/>
      <c r="AQ1049" s="12"/>
      <c r="AR1049" s="12"/>
      <c r="AS1049" s="12"/>
      <c r="AT1049" s="12"/>
      <c r="AU1049" s="12"/>
      <c r="AV1049" s="12"/>
      <c r="AW1049" s="12"/>
      <c r="AX1049" s="12"/>
      <c r="AY1049" s="12"/>
      <c r="AZ1049" s="12"/>
      <c r="BA1049" s="12"/>
      <c r="BB1049" s="12"/>
      <c r="BC1049" s="12"/>
      <c r="BD1049" s="12"/>
      <c r="BE1049" s="13"/>
      <c r="BF1049" s="13"/>
      <c r="BG1049" s="14"/>
      <c r="BH1049" s="14"/>
      <c r="BI1049" s="13"/>
      <c r="BJ1049" s="13"/>
      <c r="BK1049" s="14"/>
      <c r="BL1049" s="14"/>
    </row>
    <row r="1050" s="3" customFormat="1" ht="12.75" customHeight="1" hidden="1">
      <c r="P1050" s="10"/>
      <c r="Q1050" s="11"/>
      <c r="R1050" s="12"/>
      <c r="S1050" s="13"/>
      <c r="T1050" s="13"/>
      <c r="U1050" s="13"/>
      <c r="V1050" s="13"/>
      <c r="W1050" s="13"/>
      <c r="X1050" s="13"/>
      <c r="Y1050" s="13"/>
      <c r="Z1050" s="12"/>
      <c r="AA1050" s="12"/>
      <c r="AB1050" s="12"/>
      <c r="AC1050" s="12"/>
      <c r="AD1050" s="12"/>
      <c r="AE1050" s="12"/>
      <c r="AF1050" s="12"/>
      <c r="AG1050" s="12"/>
      <c r="AH1050" s="12"/>
      <c r="AI1050" s="12"/>
      <c r="AJ1050" s="12"/>
      <c r="AK1050" s="12"/>
      <c r="AL1050" s="12"/>
      <c r="AM1050" s="12"/>
      <c r="AN1050" s="12"/>
      <c r="AO1050" s="12"/>
      <c r="AP1050" s="12"/>
      <c r="AQ1050" s="12"/>
      <c r="AR1050" s="12"/>
      <c r="AS1050" s="12"/>
      <c r="AT1050" s="12"/>
      <c r="AU1050" s="12"/>
      <c r="AV1050" s="12"/>
      <c r="AW1050" s="12"/>
      <c r="AX1050" s="12"/>
      <c r="AY1050" s="12"/>
      <c r="AZ1050" s="12"/>
      <c r="BA1050" s="12"/>
      <c r="BB1050" s="12"/>
      <c r="BC1050" s="12"/>
      <c r="BD1050" s="12"/>
      <c r="BE1050" s="13"/>
      <c r="BF1050" s="13"/>
      <c r="BG1050" s="14"/>
      <c r="BH1050" s="14"/>
      <c r="BI1050" s="13"/>
      <c r="BJ1050" s="13"/>
      <c r="BK1050" s="14"/>
      <c r="BL1050" s="14"/>
    </row>
    <row r="1051" s="3" customFormat="1" ht="12.75" customHeight="1" hidden="1">
      <c r="P1051" s="10"/>
      <c r="Q1051" s="11"/>
      <c r="R1051" s="12"/>
      <c r="S1051" s="13"/>
      <c r="T1051" s="13"/>
      <c r="U1051" s="13"/>
      <c r="V1051" s="13"/>
      <c r="W1051" s="13"/>
      <c r="X1051" s="13"/>
      <c r="Y1051" s="13"/>
      <c r="Z1051" s="12"/>
      <c r="AA1051" s="12"/>
      <c r="AB1051" s="12"/>
      <c r="AC1051" s="12"/>
      <c r="AD1051" s="12"/>
      <c r="AE1051" s="12"/>
      <c r="AF1051" s="12"/>
      <c r="AG1051" s="12"/>
      <c r="AH1051" s="12"/>
      <c r="AI1051" s="12"/>
      <c r="AJ1051" s="12"/>
      <c r="AK1051" s="12"/>
      <c r="AL1051" s="12"/>
      <c r="AM1051" s="12"/>
      <c r="AN1051" s="12"/>
      <c r="AO1051" s="12"/>
      <c r="AP1051" s="12"/>
      <c r="AQ1051" s="12"/>
      <c r="AR1051" s="12"/>
      <c r="AS1051" s="12"/>
      <c r="AT1051" s="12"/>
      <c r="AU1051" s="12"/>
      <c r="AV1051" s="12"/>
      <c r="AW1051" s="12"/>
      <c r="AX1051" s="12"/>
      <c r="AY1051" s="12"/>
      <c r="AZ1051" s="12"/>
      <c r="BA1051" s="12"/>
      <c r="BB1051" s="12"/>
      <c r="BC1051" s="12"/>
      <c r="BD1051" s="12"/>
      <c r="BE1051" s="13"/>
      <c r="BF1051" s="13"/>
      <c r="BG1051" s="14"/>
      <c r="BH1051" s="14"/>
      <c r="BI1051" s="13"/>
      <c r="BJ1051" s="13"/>
      <c r="BK1051" s="14"/>
      <c r="BL1051" s="14"/>
    </row>
    <row r="1052" s="3" customFormat="1" ht="12.75" customHeight="1" hidden="1">
      <c r="P1052" s="10"/>
      <c r="Q1052" s="11"/>
      <c r="R1052" s="12"/>
      <c r="S1052" s="13"/>
      <c r="T1052" s="13"/>
      <c r="U1052" s="13"/>
      <c r="V1052" s="13"/>
      <c r="W1052" s="13"/>
      <c r="X1052" s="13"/>
      <c r="Y1052" s="13"/>
      <c r="Z1052" s="12"/>
      <c r="AA1052" s="12"/>
      <c r="AB1052" s="12"/>
      <c r="AC1052" s="12"/>
      <c r="AD1052" s="12"/>
      <c r="AE1052" s="12"/>
      <c r="AF1052" s="12"/>
      <c r="AG1052" s="12"/>
      <c r="AH1052" s="12"/>
      <c r="AI1052" s="12"/>
      <c r="AJ1052" s="12"/>
      <c r="AK1052" s="12"/>
      <c r="AL1052" s="12"/>
      <c r="AM1052" s="12"/>
      <c r="AN1052" s="12"/>
      <c r="AO1052" s="12"/>
      <c r="AP1052" s="12"/>
      <c r="AQ1052" s="12"/>
      <c r="AR1052" s="12"/>
      <c r="AS1052" s="12"/>
      <c r="AT1052" s="12"/>
      <c r="AU1052" s="12"/>
      <c r="AV1052" s="12"/>
      <c r="AW1052" s="12"/>
      <c r="AX1052" s="12"/>
      <c r="AY1052" s="12"/>
      <c r="AZ1052" s="12"/>
      <c r="BA1052" s="12"/>
      <c r="BB1052" s="12"/>
      <c r="BC1052" s="12"/>
      <c r="BD1052" s="12"/>
      <c r="BE1052" s="13"/>
      <c r="BF1052" s="13"/>
      <c r="BG1052" s="14"/>
      <c r="BH1052" s="14"/>
      <c r="BI1052" s="13"/>
      <c r="BJ1052" s="13"/>
      <c r="BK1052" s="14"/>
      <c r="BL1052" s="14"/>
    </row>
    <row r="1053" s="3" customFormat="1" ht="12.75" customHeight="1" hidden="1">
      <c r="P1053" s="10"/>
      <c r="Q1053" s="11"/>
      <c r="R1053" s="12"/>
      <c r="S1053" s="13"/>
      <c r="T1053" s="13"/>
      <c r="U1053" s="13"/>
      <c r="V1053" s="13"/>
      <c r="W1053" s="13"/>
      <c r="X1053" s="13"/>
      <c r="Y1053" s="13"/>
      <c r="Z1053" s="12"/>
      <c r="AA1053" s="12"/>
      <c r="AB1053" s="12"/>
      <c r="AC1053" s="12"/>
      <c r="AD1053" s="12"/>
      <c r="AE1053" s="12"/>
      <c r="AF1053" s="12"/>
      <c r="AG1053" s="12"/>
      <c r="AH1053" s="12"/>
      <c r="AI1053" s="12"/>
      <c r="AJ1053" s="12"/>
      <c r="AK1053" s="12"/>
      <c r="AL1053" s="12"/>
      <c r="AM1053" s="12"/>
      <c r="AN1053" s="12"/>
      <c r="AO1053" s="12"/>
      <c r="AP1053" s="12"/>
      <c r="AQ1053" s="12"/>
      <c r="AR1053" s="12"/>
      <c r="AS1053" s="12"/>
      <c r="AT1053" s="12"/>
      <c r="AU1053" s="12"/>
      <c r="AV1053" s="12"/>
      <c r="AW1053" s="12"/>
      <c r="AX1053" s="12"/>
      <c r="AY1053" s="12"/>
      <c r="AZ1053" s="12"/>
      <c r="BA1053" s="12"/>
      <c r="BB1053" s="12"/>
      <c r="BC1053" s="12"/>
      <c r="BD1053" s="12"/>
      <c r="BE1053" s="13"/>
      <c r="BF1053" s="13"/>
      <c r="BG1053" s="14"/>
      <c r="BH1053" s="14"/>
      <c r="BI1053" s="13"/>
      <c r="BJ1053" s="13"/>
      <c r="BK1053" s="14"/>
      <c r="BL1053" s="14"/>
    </row>
    <row r="1054" s="3" customFormat="1" ht="12.75" customHeight="1" hidden="1">
      <c r="P1054" s="10"/>
      <c r="Q1054" s="11"/>
      <c r="R1054" s="12"/>
      <c r="S1054" s="13"/>
      <c r="T1054" s="13"/>
      <c r="U1054" s="13"/>
      <c r="V1054" s="13"/>
      <c r="W1054" s="13"/>
      <c r="X1054" s="13"/>
      <c r="Y1054" s="13"/>
      <c r="Z1054" s="12"/>
      <c r="AA1054" s="12"/>
      <c r="AB1054" s="12"/>
      <c r="AC1054" s="12"/>
      <c r="AD1054" s="12"/>
      <c r="AE1054" s="12"/>
      <c r="AF1054" s="12"/>
      <c r="AG1054" s="12"/>
      <c r="AH1054" s="12"/>
      <c r="AI1054" s="12"/>
      <c r="AJ1054" s="12"/>
      <c r="AK1054" s="12"/>
      <c r="AL1054" s="12"/>
      <c r="AM1054" s="12"/>
      <c r="AN1054" s="12"/>
      <c r="AO1054" s="12"/>
      <c r="AP1054" s="12"/>
      <c r="AQ1054" s="12"/>
      <c r="AR1054" s="12"/>
      <c r="AS1054" s="12"/>
      <c r="AT1054" s="12"/>
      <c r="AU1054" s="12"/>
      <c r="AV1054" s="12"/>
      <c r="AW1054" s="12"/>
      <c r="AX1054" s="12"/>
      <c r="AY1054" s="12"/>
      <c r="AZ1054" s="12"/>
      <c r="BA1054" s="12"/>
      <c r="BB1054" s="12"/>
      <c r="BC1054" s="12"/>
      <c r="BD1054" s="12"/>
      <c r="BE1054" s="13"/>
      <c r="BF1054" s="13"/>
      <c r="BG1054" s="14"/>
      <c r="BH1054" s="14"/>
      <c r="BI1054" s="13"/>
      <c r="BJ1054" s="13"/>
      <c r="BK1054" s="14"/>
      <c r="BL1054" s="14"/>
    </row>
    <row r="1055" s="3" customFormat="1" ht="12.75" customHeight="1" hidden="1">
      <c r="P1055" s="10"/>
      <c r="Q1055" s="11"/>
      <c r="R1055" s="12"/>
      <c r="S1055" s="13"/>
      <c r="T1055" s="13"/>
      <c r="U1055" s="13"/>
      <c r="V1055" s="13"/>
      <c r="W1055" s="13"/>
      <c r="X1055" s="13"/>
      <c r="Y1055" s="13"/>
      <c r="Z1055" s="12"/>
      <c r="AA1055" s="12"/>
      <c r="AB1055" s="12"/>
      <c r="AC1055" s="12"/>
      <c r="AD1055" s="12"/>
      <c r="AE1055" s="12"/>
      <c r="AF1055" s="12"/>
      <c r="AG1055" s="12"/>
      <c r="AH1055" s="12"/>
      <c r="AI1055" s="12"/>
      <c r="AJ1055" s="12"/>
      <c r="AK1055" s="12"/>
      <c r="AL1055" s="12"/>
      <c r="AM1055" s="12"/>
      <c r="AN1055" s="12"/>
      <c r="AO1055" s="12"/>
      <c r="AP1055" s="12"/>
      <c r="AQ1055" s="12"/>
      <c r="AR1055" s="12"/>
      <c r="AS1055" s="12"/>
      <c r="AT1055" s="12"/>
      <c r="AU1055" s="12"/>
      <c r="AV1055" s="12"/>
      <c r="AW1055" s="12"/>
      <c r="AX1055" s="12"/>
      <c r="AY1055" s="12"/>
      <c r="AZ1055" s="12"/>
      <c r="BA1055" s="12"/>
      <c r="BB1055" s="12"/>
      <c r="BC1055" s="12"/>
      <c r="BD1055" s="12"/>
      <c r="BE1055" s="13"/>
      <c r="BF1055" s="13"/>
      <c r="BG1055" s="14"/>
      <c r="BH1055" s="14"/>
      <c r="BI1055" s="13"/>
      <c r="BJ1055" s="13"/>
      <c r="BK1055" s="14"/>
      <c r="BL1055" s="14"/>
    </row>
    <row r="1056" s="3" customFormat="1" ht="12.75" customHeight="1" hidden="1">
      <c r="P1056" s="10"/>
      <c r="Q1056" s="11"/>
      <c r="R1056" s="12"/>
      <c r="S1056" s="13"/>
      <c r="T1056" s="13"/>
      <c r="U1056" s="13"/>
      <c r="V1056" s="13"/>
      <c r="W1056" s="13"/>
      <c r="X1056" s="13"/>
      <c r="Y1056" s="13"/>
      <c r="Z1056" s="12"/>
      <c r="AA1056" s="12"/>
      <c r="AB1056" s="12"/>
      <c r="AC1056" s="12"/>
      <c r="AD1056" s="12"/>
      <c r="AE1056" s="12"/>
      <c r="AF1056" s="12"/>
      <c r="AG1056" s="12"/>
      <c r="AH1056" s="12"/>
      <c r="AI1056" s="12"/>
      <c r="AJ1056" s="12"/>
      <c r="AK1056" s="12"/>
      <c r="AL1056" s="12"/>
      <c r="AM1056" s="12"/>
      <c r="AN1056" s="12"/>
      <c r="AO1056" s="12"/>
      <c r="AP1056" s="12"/>
      <c r="AQ1056" s="12"/>
      <c r="AR1056" s="12"/>
      <c r="AS1056" s="12"/>
      <c r="AT1056" s="12"/>
      <c r="AU1056" s="12"/>
      <c r="AV1056" s="12"/>
      <c r="AW1056" s="12"/>
      <c r="AX1056" s="12"/>
      <c r="AY1056" s="12"/>
      <c r="AZ1056" s="12"/>
      <c r="BA1056" s="12"/>
      <c r="BB1056" s="12"/>
      <c r="BC1056" s="12"/>
      <c r="BD1056" s="12"/>
      <c r="BE1056" s="13"/>
      <c r="BF1056" s="13"/>
      <c r="BG1056" s="14"/>
      <c r="BH1056" s="14"/>
      <c r="BI1056" s="13"/>
      <c r="BJ1056" s="13"/>
      <c r="BK1056" s="14"/>
      <c r="BL1056" s="14"/>
    </row>
    <row r="1057" s="3" customFormat="1" ht="12.75" customHeight="1" hidden="1">
      <c r="P1057" s="10"/>
      <c r="Q1057" s="11"/>
      <c r="R1057" s="12"/>
      <c r="S1057" s="13"/>
      <c r="T1057" s="13"/>
      <c r="U1057" s="13"/>
      <c r="V1057" s="13"/>
      <c r="W1057" s="13"/>
      <c r="X1057" s="13"/>
      <c r="Y1057" s="13"/>
      <c r="Z1057" s="12"/>
      <c r="AA1057" s="12"/>
      <c r="AB1057" s="12"/>
      <c r="AC1057" s="12"/>
      <c r="AD1057" s="12"/>
      <c r="AE1057" s="12"/>
      <c r="AF1057" s="12"/>
      <c r="AG1057" s="12"/>
      <c r="AH1057" s="12"/>
      <c r="AI1057" s="12"/>
      <c r="AJ1057" s="12"/>
      <c r="AK1057" s="12"/>
      <c r="AL1057" s="12"/>
      <c r="AM1057" s="12"/>
      <c r="AN1057" s="12"/>
      <c r="AO1057" s="12"/>
      <c r="AP1057" s="12"/>
      <c r="AQ1057" s="12"/>
      <c r="AR1057" s="12"/>
      <c r="AS1057" s="12"/>
      <c r="AT1057" s="12"/>
      <c r="AU1057" s="12"/>
      <c r="AV1057" s="12"/>
      <c r="AW1057" s="12"/>
      <c r="AX1057" s="12"/>
      <c r="AY1057" s="12"/>
      <c r="AZ1057" s="12"/>
      <c r="BA1057" s="12"/>
      <c r="BB1057" s="12"/>
      <c r="BC1057" s="12"/>
      <c r="BD1057" s="12"/>
      <c r="BE1057" s="13"/>
      <c r="BF1057" s="13"/>
      <c r="BG1057" s="14"/>
      <c r="BH1057" s="14"/>
      <c r="BI1057" s="13"/>
      <c r="BJ1057" s="13"/>
      <c r="BK1057" s="14"/>
      <c r="BL1057" s="14"/>
    </row>
    <row r="1058" s="3" customFormat="1" ht="12.75" customHeight="1" hidden="1">
      <c r="P1058" s="10"/>
      <c r="Q1058" s="11"/>
      <c r="R1058" s="12"/>
      <c r="S1058" s="13"/>
      <c r="T1058" s="13"/>
      <c r="U1058" s="13"/>
      <c r="V1058" s="13"/>
      <c r="W1058" s="13"/>
      <c r="X1058" s="13"/>
      <c r="Y1058" s="13"/>
      <c r="Z1058" s="12"/>
      <c r="AA1058" s="12"/>
      <c r="AB1058" s="12"/>
      <c r="AC1058" s="12"/>
      <c r="AD1058" s="12"/>
      <c r="AE1058" s="12"/>
      <c r="AF1058" s="12"/>
      <c r="AG1058" s="12"/>
      <c r="AH1058" s="12"/>
      <c r="AI1058" s="12"/>
      <c r="AJ1058" s="12"/>
      <c r="AK1058" s="12"/>
      <c r="AL1058" s="12"/>
      <c r="AM1058" s="12"/>
      <c r="AN1058" s="12"/>
      <c r="AO1058" s="12"/>
      <c r="AP1058" s="12"/>
      <c r="AQ1058" s="12"/>
      <c r="AR1058" s="12"/>
      <c r="AS1058" s="12"/>
      <c r="AT1058" s="12"/>
      <c r="AU1058" s="12"/>
      <c r="AV1058" s="12"/>
      <c r="AW1058" s="12"/>
      <c r="AX1058" s="12"/>
      <c r="AY1058" s="12"/>
      <c r="AZ1058" s="12"/>
      <c r="BA1058" s="12"/>
      <c r="BB1058" s="12"/>
      <c r="BC1058" s="12"/>
      <c r="BD1058" s="12"/>
      <c r="BE1058" s="13"/>
      <c r="BF1058" s="13"/>
      <c r="BG1058" s="14"/>
      <c r="BH1058" s="14"/>
      <c r="BI1058" s="13"/>
      <c r="BJ1058" s="13"/>
      <c r="BK1058" s="14"/>
      <c r="BL1058" s="14"/>
    </row>
    <row r="1059" s="3" customFormat="1" ht="12.75" customHeight="1" hidden="1">
      <c r="P1059" s="10"/>
      <c r="Q1059" s="11"/>
      <c r="R1059" s="12"/>
      <c r="S1059" s="13"/>
      <c r="T1059" s="13"/>
      <c r="U1059" s="13"/>
      <c r="V1059" s="13"/>
      <c r="W1059" s="13"/>
      <c r="X1059" s="13"/>
      <c r="Y1059" s="13"/>
      <c r="Z1059" s="12"/>
      <c r="AA1059" s="12"/>
      <c r="AB1059" s="12"/>
      <c r="AC1059" s="12"/>
      <c r="AD1059" s="12"/>
      <c r="AE1059" s="12"/>
      <c r="AF1059" s="12"/>
      <c r="AG1059" s="12"/>
      <c r="AH1059" s="12"/>
      <c r="AI1059" s="12"/>
      <c r="AJ1059" s="12"/>
      <c r="AK1059" s="12"/>
      <c r="AL1059" s="12"/>
      <c r="AM1059" s="12"/>
      <c r="AN1059" s="12"/>
      <c r="AO1059" s="12"/>
      <c r="AP1059" s="12"/>
      <c r="AQ1059" s="12"/>
      <c r="AR1059" s="12"/>
      <c r="AS1059" s="12"/>
      <c r="AT1059" s="12"/>
      <c r="AU1059" s="12"/>
      <c r="AV1059" s="12"/>
      <c r="AW1059" s="12"/>
      <c r="AX1059" s="12"/>
      <c r="AY1059" s="12"/>
      <c r="AZ1059" s="12"/>
      <c r="BA1059" s="12"/>
      <c r="BB1059" s="12"/>
      <c r="BC1059" s="12"/>
      <c r="BD1059" s="12"/>
      <c r="BE1059" s="13"/>
      <c r="BF1059" s="13"/>
      <c r="BG1059" s="14"/>
      <c r="BH1059" s="14"/>
      <c r="BI1059" s="13"/>
      <c r="BJ1059" s="13"/>
      <c r="BK1059" s="14"/>
      <c r="BL1059" s="14"/>
    </row>
    <row r="1060" s="3" customFormat="1" ht="12.75" customHeight="1" hidden="1">
      <c r="P1060" s="10"/>
      <c r="Q1060" s="11"/>
      <c r="R1060" s="12"/>
      <c r="S1060" s="13"/>
      <c r="T1060" s="13"/>
      <c r="U1060" s="13"/>
      <c r="V1060" s="13"/>
      <c r="W1060" s="13"/>
      <c r="X1060" s="13"/>
      <c r="Y1060" s="13"/>
      <c r="Z1060" s="12"/>
      <c r="AA1060" s="12"/>
      <c r="AB1060" s="12"/>
      <c r="AC1060" s="12"/>
      <c r="AD1060" s="12"/>
      <c r="AE1060" s="12"/>
      <c r="AF1060" s="12"/>
      <c r="AG1060" s="12"/>
      <c r="AH1060" s="12"/>
      <c r="AI1060" s="12"/>
      <c r="AJ1060" s="12"/>
      <c r="AK1060" s="12"/>
      <c r="AL1060" s="12"/>
      <c r="AM1060" s="12"/>
      <c r="AN1060" s="12"/>
      <c r="AO1060" s="12"/>
      <c r="AP1060" s="12"/>
      <c r="AQ1060" s="12"/>
      <c r="AR1060" s="12"/>
      <c r="AS1060" s="12"/>
      <c r="AT1060" s="12"/>
      <c r="AU1060" s="12"/>
      <c r="AV1060" s="12"/>
      <c r="AW1060" s="12"/>
      <c r="AX1060" s="12"/>
      <c r="AY1060" s="12"/>
      <c r="AZ1060" s="12"/>
      <c r="BA1060" s="12"/>
      <c r="BB1060" s="12"/>
      <c r="BC1060" s="12"/>
      <c r="BD1060" s="12"/>
      <c r="BE1060" s="13"/>
      <c r="BF1060" s="13"/>
      <c r="BG1060" s="14"/>
      <c r="BH1060" s="14"/>
      <c r="BI1060" s="13"/>
      <c r="BJ1060" s="13"/>
      <c r="BK1060" s="14"/>
      <c r="BL1060" s="14"/>
    </row>
    <row r="1061" s="3" customFormat="1" ht="12.75" customHeight="1" hidden="1">
      <c r="P1061" s="10"/>
      <c r="Q1061" s="11"/>
      <c r="R1061" s="12"/>
      <c r="S1061" s="13"/>
      <c r="T1061" s="13"/>
      <c r="U1061" s="13"/>
      <c r="V1061" s="13"/>
      <c r="W1061" s="13"/>
      <c r="X1061" s="13"/>
      <c r="Y1061" s="13"/>
      <c r="Z1061" s="12"/>
      <c r="AA1061" s="12"/>
      <c r="AB1061" s="12"/>
      <c r="AC1061" s="12"/>
      <c r="AD1061" s="12"/>
      <c r="AE1061" s="12"/>
      <c r="AF1061" s="12"/>
      <c r="AG1061" s="12"/>
      <c r="AH1061" s="12"/>
      <c r="AI1061" s="12"/>
      <c r="AJ1061" s="12"/>
      <c r="AK1061" s="12"/>
      <c r="AL1061" s="12"/>
      <c r="AM1061" s="12"/>
      <c r="AN1061" s="12"/>
      <c r="AO1061" s="12"/>
      <c r="AP1061" s="12"/>
      <c r="AQ1061" s="12"/>
      <c r="AR1061" s="12"/>
      <c r="AS1061" s="12"/>
      <c r="AT1061" s="12"/>
      <c r="AU1061" s="12"/>
      <c r="AV1061" s="12"/>
      <c r="AW1061" s="12"/>
      <c r="AX1061" s="12"/>
      <c r="AY1061" s="12"/>
      <c r="AZ1061" s="12"/>
      <c r="BA1061" s="12"/>
      <c r="BB1061" s="12"/>
      <c r="BC1061" s="12"/>
      <c r="BD1061" s="12"/>
      <c r="BE1061" s="13"/>
      <c r="BF1061" s="13"/>
      <c r="BG1061" s="14"/>
      <c r="BH1061" s="14"/>
      <c r="BI1061" s="13"/>
      <c r="BJ1061" s="13"/>
      <c r="BK1061" s="14"/>
      <c r="BL1061" s="14"/>
    </row>
    <row r="1062" s="3" customFormat="1" ht="12.75" customHeight="1" hidden="1">
      <c r="P1062" s="10"/>
      <c r="Q1062" s="11"/>
      <c r="R1062" s="12"/>
      <c r="S1062" s="13"/>
      <c r="T1062" s="13"/>
      <c r="U1062" s="13"/>
      <c r="V1062" s="13"/>
      <c r="W1062" s="13"/>
      <c r="X1062" s="13"/>
      <c r="Y1062" s="13"/>
      <c r="Z1062" s="12"/>
      <c r="AA1062" s="12"/>
      <c r="AB1062" s="12"/>
      <c r="AC1062" s="12"/>
      <c r="AD1062" s="12"/>
      <c r="AE1062" s="12"/>
      <c r="AF1062" s="12"/>
      <c r="AG1062" s="12"/>
      <c r="AH1062" s="12"/>
      <c r="AI1062" s="12"/>
      <c r="AJ1062" s="12"/>
      <c r="AK1062" s="12"/>
      <c r="AL1062" s="12"/>
      <c r="AM1062" s="12"/>
      <c r="AN1062" s="12"/>
      <c r="AO1062" s="12"/>
      <c r="AP1062" s="12"/>
      <c r="AQ1062" s="12"/>
      <c r="AR1062" s="12"/>
      <c r="AS1062" s="12"/>
      <c r="AT1062" s="12"/>
      <c r="AU1062" s="12"/>
      <c r="AV1062" s="12"/>
      <c r="AW1062" s="12"/>
      <c r="AX1062" s="12"/>
      <c r="AY1062" s="12"/>
      <c r="AZ1062" s="12"/>
      <c r="BA1062" s="12"/>
      <c r="BB1062" s="12"/>
      <c r="BC1062" s="12"/>
      <c r="BD1062" s="12"/>
      <c r="BE1062" s="13"/>
      <c r="BF1062" s="13"/>
      <c r="BG1062" s="14"/>
      <c r="BH1062" s="14"/>
      <c r="BI1062" s="13"/>
      <c r="BJ1062" s="13"/>
      <c r="BK1062" s="14"/>
      <c r="BL1062" s="14"/>
    </row>
    <row r="1063" s="3" customFormat="1" ht="12.75" customHeight="1" hidden="1">
      <c r="P1063" s="10"/>
      <c r="Q1063" s="11"/>
      <c r="R1063" s="12"/>
      <c r="S1063" s="13"/>
      <c r="T1063" s="13"/>
      <c r="U1063" s="13"/>
      <c r="V1063" s="13"/>
      <c r="W1063" s="13"/>
      <c r="X1063" s="13"/>
      <c r="Y1063" s="13"/>
      <c r="Z1063" s="12"/>
      <c r="AA1063" s="12"/>
      <c r="AB1063" s="12"/>
      <c r="AC1063" s="12"/>
      <c r="AD1063" s="12"/>
      <c r="AE1063" s="12"/>
      <c r="AF1063" s="12"/>
      <c r="AG1063" s="12"/>
      <c r="AH1063" s="12"/>
      <c r="AI1063" s="12"/>
      <c r="AJ1063" s="12"/>
      <c r="AK1063" s="12"/>
      <c r="AL1063" s="12"/>
      <c r="AM1063" s="12"/>
      <c r="AN1063" s="12"/>
      <c r="AO1063" s="12"/>
      <c r="AP1063" s="12"/>
      <c r="AQ1063" s="12"/>
      <c r="AR1063" s="12"/>
      <c r="AS1063" s="12"/>
      <c r="AT1063" s="12"/>
      <c r="AU1063" s="12"/>
      <c r="AV1063" s="12"/>
      <c r="AW1063" s="12"/>
      <c r="AX1063" s="12"/>
      <c r="AY1063" s="12"/>
      <c r="AZ1063" s="12"/>
      <c r="BA1063" s="12"/>
      <c r="BB1063" s="12"/>
      <c r="BC1063" s="12"/>
      <c r="BD1063" s="12"/>
      <c r="BE1063" s="13"/>
      <c r="BF1063" s="13"/>
      <c r="BG1063" s="14"/>
      <c r="BH1063" s="14"/>
      <c r="BI1063" s="13"/>
      <c r="BJ1063" s="13"/>
      <c r="BK1063" s="14"/>
      <c r="BL1063" s="14"/>
    </row>
    <row r="1064" s="3" customFormat="1" ht="12.75" customHeight="1" hidden="1">
      <c r="P1064" s="10"/>
      <c r="Q1064" s="11"/>
      <c r="R1064" s="12"/>
      <c r="S1064" s="13"/>
      <c r="T1064" s="13"/>
      <c r="U1064" s="13"/>
      <c r="V1064" s="13"/>
      <c r="W1064" s="13"/>
      <c r="X1064" s="13"/>
      <c r="Y1064" s="13"/>
      <c r="Z1064" s="12"/>
      <c r="AA1064" s="12"/>
      <c r="AB1064" s="12"/>
      <c r="AC1064" s="12"/>
      <c r="AD1064" s="12"/>
      <c r="AE1064" s="12"/>
      <c r="AF1064" s="12"/>
      <c r="AG1064" s="12"/>
      <c r="AH1064" s="12"/>
      <c r="AI1064" s="12"/>
      <c r="AJ1064" s="12"/>
      <c r="AK1064" s="12"/>
      <c r="AL1064" s="12"/>
      <c r="AM1064" s="12"/>
      <c r="AN1064" s="12"/>
      <c r="AO1064" s="12"/>
      <c r="AP1064" s="12"/>
      <c r="AQ1064" s="12"/>
      <c r="AR1064" s="12"/>
      <c r="AS1064" s="12"/>
      <c r="AT1064" s="12"/>
      <c r="AU1064" s="12"/>
      <c r="AV1064" s="12"/>
      <c r="AW1064" s="12"/>
      <c r="AX1064" s="12"/>
      <c r="AY1064" s="12"/>
      <c r="AZ1064" s="12"/>
      <c r="BA1064" s="12"/>
      <c r="BB1064" s="12"/>
      <c r="BC1064" s="12"/>
      <c r="BD1064" s="12"/>
      <c r="BE1064" s="13"/>
      <c r="BF1064" s="13"/>
      <c r="BG1064" s="14"/>
      <c r="BH1064" s="14"/>
      <c r="BI1064" s="13"/>
      <c r="BJ1064" s="13"/>
      <c r="BK1064" s="14"/>
      <c r="BL1064" s="14"/>
    </row>
    <row r="1065" s="3" customFormat="1" ht="12.75" customHeight="1" hidden="1">
      <c r="P1065" s="10"/>
      <c r="Q1065" s="11"/>
      <c r="R1065" s="12"/>
      <c r="S1065" s="13"/>
      <c r="T1065" s="13"/>
      <c r="U1065" s="13"/>
      <c r="V1065" s="13"/>
      <c r="W1065" s="13"/>
      <c r="X1065" s="13"/>
      <c r="Y1065" s="13"/>
      <c r="Z1065" s="12"/>
      <c r="AA1065" s="12"/>
      <c r="AB1065" s="12"/>
      <c r="AC1065" s="12"/>
      <c r="AD1065" s="12"/>
      <c r="AE1065" s="12"/>
      <c r="AF1065" s="12"/>
      <c r="AG1065" s="12"/>
      <c r="AH1065" s="12"/>
      <c r="AI1065" s="12"/>
      <c r="AJ1065" s="12"/>
      <c r="AK1065" s="12"/>
      <c r="AL1065" s="12"/>
      <c r="AM1065" s="12"/>
      <c r="AN1065" s="12"/>
      <c r="AO1065" s="12"/>
      <c r="AP1065" s="12"/>
      <c r="AQ1065" s="12"/>
      <c r="AR1065" s="12"/>
      <c r="AS1065" s="12"/>
      <c r="AT1065" s="12"/>
      <c r="AU1065" s="12"/>
      <c r="AV1065" s="12"/>
      <c r="AW1065" s="12"/>
      <c r="AX1065" s="12"/>
      <c r="AY1065" s="12"/>
      <c r="AZ1065" s="12"/>
      <c r="BA1065" s="12"/>
      <c r="BB1065" s="12"/>
      <c r="BC1065" s="12"/>
      <c r="BD1065" s="12"/>
      <c r="BE1065" s="13"/>
      <c r="BF1065" s="13"/>
      <c r="BG1065" s="14"/>
      <c r="BH1065" s="14"/>
      <c r="BI1065" s="13"/>
      <c r="BJ1065" s="13"/>
      <c r="BK1065" s="14"/>
      <c r="BL1065" s="14"/>
    </row>
    <row r="1066" s="3" customFormat="1" ht="12.75" customHeight="1" hidden="1">
      <c r="P1066" s="10"/>
      <c r="Q1066" s="11"/>
      <c r="R1066" s="12"/>
      <c r="S1066" s="13"/>
      <c r="T1066" s="13"/>
      <c r="U1066" s="13"/>
      <c r="V1066" s="13"/>
      <c r="W1066" s="13"/>
      <c r="X1066" s="13"/>
      <c r="Y1066" s="13"/>
      <c r="Z1066" s="12"/>
      <c r="AA1066" s="12"/>
      <c r="AB1066" s="12"/>
      <c r="AC1066" s="12"/>
      <c r="AD1066" s="12"/>
      <c r="AE1066" s="12"/>
      <c r="AF1066" s="12"/>
      <c r="AG1066" s="12"/>
      <c r="AH1066" s="12"/>
      <c r="AI1066" s="12"/>
      <c r="AJ1066" s="12"/>
      <c r="AK1066" s="12"/>
      <c r="AL1066" s="12"/>
      <c r="AM1066" s="12"/>
      <c r="AN1066" s="12"/>
      <c r="AO1066" s="12"/>
      <c r="AP1066" s="12"/>
      <c r="AQ1066" s="12"/>
      <c r="AR1066" s="12"/>
      <c r="AS1066" s="12"/>
      <c r="AT1066" s="12"/>
      <c r="AU1066" s="12"/>
      <c r="AV1066" s="12"/>
      <c r="AW1066" s="12"/>
      <c r="AX1066" s="12"/>
      <c r="AY1066" s="12"/>
      <c r="AZ1066" s="12"/>
      <c r="BA1066" s="12"/>
      <c r="BB1066" s="12"/>
      <c r="BC1066" s="12"/>
      <c r="BD1066" s="12"/>
      <c r="BE1066" s="13"/>
      <c r="BF1066" s="13"/>
      <c r="BG1066" s="14"/>
      <c r="BH1066" s="14"/>
      <c r="BI1066" s="13"/>
      <c r="BJ1066" s="13"/>
      <c r="BK1066" s="14"/>
      <c r="BL1066" s="14"/>
    </row>
    <row r="1067" s="3" customFormat="1" ht="12.75" customHeight="1" hidden="1">
      <c r="P1067" s="10"/>
      <c r="Q1067" s="11"/>
      <c r="R1067" s="12"/>
      <c r="S1067" s="13"/>
      <c r="T1067" s="13"/>
      <c r="U1067" s="13"/>
      <c r="V1067" s="13"/>
      <c r="W1067" s="13"/>
      <c r="X1067" s="13"/>
      <c r="Y1067" s="13"/>
      <c r="Z1067" s="12"/>
      <c r="AA1067" s="12"/>
      <c r="AB1067" s="12"/>
      <c r="AC1067" s="12"/>
      <c r="AD1067" s="12"/>
      <c r="AE1067" s="12"/>
      <c r="AF1067" s="12"/>
      <c r="AG1067" s="12"/>
      <c r="AH1067" s="12"/>
      <c r="AI1067" s="12"/>
      <c r="AJ1067" s="12"/>
      <c r="AK1067" s="12"/>
      <c r="AL1067" s="12"/>
      <c r="AM1067" s="12"/>
      <c r="AN1067" s="12"/>
      <c r="AO1067" s="12"/>
      <c r="AP1067" s="12"/>
      <c r="AQ1067" s="12"/>
      <c r="AR1067" s="12"/>
      <c r="AS1067" s="12"/>
      <c r="AT1067" s="12"/>
      <c r="AU1067" s="12"/>
      <c r="AV1067" s="12"/>
      <c r="AW1067" s="12"/>
      <c r="AX1067" s="12"/>
      <c r="AY1067" s="12"/>
      <c r="AZ1067" s="12"/>
      <c r="BA1067" s="12"/>
      <c r="BB1067" s="12"/>
      <c r="BC1067" s="12"/>
      <c r="BD1067" s="12"/>
      <c r="BE1067" s="13"/>
      <c r="BF1067" s="13"/>
      <c r="BG1067" s="14"/>
      <c r="BH1067" s="14"/>
      <c r="BI1067" s="13"/>
      <c r="BJ1067" s="13"/>
      <c r="BK1067" s="14"/>
      <c r="BL1067" s="14"/>
    </row>
    <row r="1068" s="3" customFormat="1" ht="12.75" customHeight="1" hidden="1">
      <c r="P1068" s="10"/>
      <c r="Q1068" s="11"/>
      <c r="R1068" s="12"/>
      <c r="S1068" s="13"/>
      <c r="T1068" s="13"/>
      <c r="U1068" s="13"/>
      <c r="V1068" s="13"/>
      <c r="W1068" s="13"/>
      <c r="X1068" s="13"/>
      <c r="Y1068" s="13"/>
      <c r="Z1068" s="12"/>
      <c r="AA1068" s="12"/>
      <c r="AB1068" s="12"/>
      <c r="AC1068" s="12"/>
      <c r="AD1068" s="12"/>
      <c r="AE1068" s="12"/>
      <c r="AF1068" s="12"/>
      <c r="AG1068" s="12"/>
      <c r="AH1068" s="12"/>
      <c r="AI1068" s="12"/>
      <c r="AJ1068" s="12"/>
      <c r="AK1068" s="12"/>
      <c r="AL1068" s="12"/>
      <c r="AM1068" s="12"/>
      <c r="AN1068" s="12"/>
      <c r="AO1068" s="12"/>
      <c r="AP1068" s="12"/>
      <c r="AQ1068" s="12"/>
      <c r="AR1068" s="12"/>
      <c r="AS1068" s="12"/>
      <c r="AT1068" s="12"/>
      <c r="AU1068" s="12"/>
      <c r="AV1068" s="12"/>
      <c r="AW1068" s="12"/>
      <c r="AX1068" s="12"/>
      <c r="AY1068" s="12"/>
      <c r="AZ1068" s="12"/>
      <c r="BA1068" s="12"/>
      <c r="BB1068" s="12"/>
      <c r="BC1068" s="12"/>
      <c r="BD1068" s="12"/>
      <c r="BE1068" s="13"/>
      <c r="BF1068" s="13"/>
      <c r="BG1068" s="14"/>
      <c r="BH1068" s="14"/>
      <c r="BI1068" s="13"/>
      <c r="BJ1068" s="13"/>
      <c r="BK1068" s="14"/>
      <c r="BL1068" s="14"/>
    </row>
    <row r="1069" s="3" customFormat="1" ht="12.75" customHeight="1" hidden="1">
      <c r="P1069" s="10"/>
      <c r="Q1069" s="11"/>
      <c r="R1069" s="12"/>
      <c r="S1069" s="13"/>
      <c r="T1069" s="13"/>
      <c r="U1069" s="13"/>
      <c r="V1069" s="13"/>
      <c r="W1069" s="13"/>
      <c r="X1069" s="13"/>
      <c r="Y1069" s="13"/>
      <c r="Z1069" s="12"/>
      <c r="AA1069" s="12"/>
      <c r="AB1069" s="12"/>
      <c r="AC1069" s="12"/>
      <c r="AD1069" s="12"/>
      <c r="AE1069" s="12"/>
      <c r="AF1069" s="12"/>
      <c r="AG1069" s="12"/>
      <c r="AH1069" s="12"/>
      <c r="AI1069" s="12"/>
      <c r="AJ1069" s="12"/>
      <c r="AK1069" s="12"/>
      <c r="AL1069" s="12"/>
      <c r="AM1069" s="12"/>
      <c r="AN1069" s="12"/>
      <c r="AO1069" s="12"/>
      <c r="AP1069" s="12"/>
      <c r="AQ1069" s="12"/>
      <c r="AR1069" s="12"/>
      <c r="AS1069" s="12"/>
      <c r="AT1069" s="12"/>
      <c r="AU1069" s="12"/>
      <c r="AV1069" s="12"/>
      <c r="AW1069" s="12"/>
      <c r="AX1069" s="12"/>
      <c r="AY1069" s="12"/>
      <c r="AZ1069" s="12"/>
      <c r="BA1069" s="12"/>
      <c r="BB1069" s="12"/>
      <c r="BC1069" s="12"/>
      <c r="BD1069" s="12"/>
      <c r="BE1069" s="13"/>
      <c r="BF1069" s="13"/>
      <c r="BG1069" s="14"/>
      <c r="BH1069" s="14"/>
      <c r="BI1069" s="13"/>
      <c r="BJ1069" s="13"/>
      <c r="BK1069" s="14"/>
      <c r="BL1069" s="14"/>
    </row>
    <row r="1070" s="3" customFormat="1" ht="12.75" customHeight="1" hidden="1">
      <c r="P1070" s="10"/>
      <c r="Q1070" s="11"/>
      <c r="R1070" s="12"/>
      <c r="S1070" s="13"/>
      <c r="T1070" s="13"/>
      <c r="U1070" s="13"/>
      <c r="V1070" s="13"/>
      <c r="W1070" s="13"/>
      <c r="X1070" s="13"/>
      <c r="Y1070" s="13"/>
      <c r="Z1070" s="12"/>
      <c r="AA1070" s="12"/>
      <c r="AB1070" s="12"/>
      <c r="AC1070" s="12"/>
      <c r="AD1070" s="12"/>
      <c r="AE1070" s="12"/>
      <c r="AF1070" s="12"/>
      <c r="AG1070" s="12"/>
      <c r="AH1070" s="12"/>
      <c r="AI1070" s="12"/>
      <c r="AJ1070" s="12"/>
      <c r="AK1070" s="12"/>
      <c r="AL1070" s="12"/>
      <c r="AM1070" s="12"/>
      <c r="AN1070" s="12"/>
      <c r="AO1070" s="12"/>
      <c r="AP1070" s="12"/>
      <c r="AQ1070" s="12"/>
      <c r="AR1070" s="12"/>
      <c r="AS1070" s="12"/>
      <c r="AT1070" s="12"/>
      <c r="AU1070" s="12"/>
      <c r="AV1070" s="12"/>
      <c r="AW1070" s="12"/>
      <c r="AX1070" s="12"/>
      <c r="AY1070" s="12"/>
      <c r="AZ1070" s="12"/>
      <c r="BA1070" s="12"/>
      <c r="BB1070" s="12"/>
      <c r="BC1070" s="12"/>
      <c r="BD1070" s="12"/>
      <c r="BE1070" s="13"/>
      <c r="BF1070" s="13"/>
      <c r="BG1070" s="14"/>
      <c r="BH1070" s="14"/>
      <c r="BI1070" s="13"/>
      <c r="BJ1070" s="13"/>
      <c r="BK1070" s="14"/>
      <c r="BL1070" s="14"/>
    </row>
    <row r="1071" s="3" customFormat="1" ht="12.75" customHeight="1" hidden="1">
      <c r="P1071" s="10"/>
      <c r="Q1071" s="11"/>
      <c r="R1071" s="12"/>
      <c r="S1071" s="13"/>
      <c r="T1071" s="13"/>
      <c r="U1071" s="13"/>
      <c r="V1071" s="13"/>
      <c r="W1071" s="13"/>
      <c r="X1071" s="13"/>
      <c r="Y1071" s="13"/>
      <c r="Z1071" s="12"/>
      <c r="AA1071" s="12"/>
      <c r="AB1071" s="12"/>
      <c r="AC1071" s="12"/>
      <c r="AD1071" s="12"/>
      <c r="AE1071" s="12"/>
      <c r="AF1071" s="12"/>
      <c r="AG1071" s="12"/>
      <c r="AH1071" s="12"/>
      <c r="AI1071" s="12"/>
      <c r="AJ1071" s="12"/>
      <c r="AK1071" s="12"/>
      <c r="AL1071" s="12"/>
      <c r="AM1071" s="12"/>
      <c r="AN1071" s="12"/>
      <c r="AO1071" s="12"/>
      <c r="AP1071" s="12"/>
      <c r="AQ1071" s="12"/>
      <c r="AR1071" s="12"/>
      <c r="AS1071" s="12"/>
      <c r="AT1071" s="12"/>
      <c r="AU1071" s="12"/>
      <c r="AV1071" s="12"/>
      <c r="AW1071" s="12"/>
      <c r="AX1071" s="12"/>
      <c r="AY1071" s="12"/>
      <c r="AZ1071" s="12"/>
      <c r="BA1071" s="12"/>
      <c r="BB1071" s="12"/>
      <c r="BC1071" s="12"/>
      <c r="BD1071" s="12"/>
      <c r="BE1071" s="13"/>
      <c r="BF1071" s="13"/>
      <c r="BG1071" s="14"/>
      <c r="BH1071" s="14"/>
      <c r="BI1071" s="13"/>
      <c r="BJ1071" s="13"/>
      <c r="BK1071" s="14"/>
      <c r="BL1071" s="14"/>
    </row>
    <row r="1072" s="3" customFormat="1" ht="12.75" customHeight="1" hidden="1">
      <c r="P1072" s="10"/>
      <c r="Q1072" s="11"/>
      <c r="R1072" s="12"/>
      <c r="S1072" s="13"/>
      <c r="T1072" s="13"/>
      <c r="U1072" s="13"/>
      <c r="V1072" s="13"/>
      <c r="W1072" s="13"/>
      <c r="X1072" s="13"/>
      <c r="Y1072" s="13"/>
      <c r="Z1072" s="12"/>
      <c r="AA1072" s="12"/>
      <c r="AB1072" s="12"/>
      <c r="AC1072" s="12"/>
      <c r="AD1072" s="12"/>
      <c r="AE1072" s="12"/>
      <c r="AF1072" s="12"/>
      <c r="AG1072" s="12"/>
      <c r="AH1072" s="12"/>
      <c r="AI1072" s="12"/>
      <c r="AJ1072" s="12"/>
      <c r="AK1072" s="12"/>
      <c r="AL1072" s="12"/>
      <c r="AM1072" s="12"/>
      <c r="AN1072" s="12"/>
      <c r="AO1072" s="12"/>
      <c r="AP1072" s="12"/>
      <c r="AQ1072" s="12"/>
      <c r="AR1072" s="12"/>
      <c r="AS1072" s="12"/>
      <c r="AT1072" s="12"/>
      <c r="AU1072" s="12"/>
      <c r="AV1072" s="12"/>
      <c r="AW1072" s="12"/>
      <c r="AX1072" s="12"/>
      <c r="AY1072" s="12"/>
      <c r="AZ1072" s="12"/>
      <c r="BA1072" s="12"/>
      <c r="BB1072" s="12"/>
      <c r="BC1072" s="12"/>
      <c r="BD1072" s="12"/>
      <c r="BE1072" s="13"/>
      <c r="BF1072" s="13"/>
      <c r="BG1072" s="14"/>
      <c r="BH1072" s="14"/>
      <c r="BI1072" s="13"/>
      <c r="BJ1072" s="13"/>
      <c r="BK1072" s="14"/>
      <c r="BL1072" s="14"/>
    </row>
    <row r="1073" s="3" customFormat="1" ht="12.75" customHeight="1" hidden="1">
      <c r="P1073" s="10"/>
      <c r="Q1073" s="11"/>
      <c r="R1073" s="12"/>
      <c r="S1073" s="13"/>
      <c r="T1073" s="13"/>
      <c r="U1073" s="13"/>
      <c r="V1073" s="13"/>
      <c r="W1073" s="13"/>
      <c r="X1073" s="13"/>
      <c r="Y1073" s="13"/>
      <c r="Z1073" s="12"/>
      <c r="AA1073" s="12"/>
      <c r="AB1073" s="12"/>
      <c r="AC1073" s="12"/>
      <c r="AD1073" s="12"/>
      <c r="AE1073" s="12"/>
      <c r="AF1073" s="12"/>
      <c r="AG1073" s="12"/>
      <c r="AH1073" s="12"/>
      <c r="AI1073" s="12"/>
      <c r="AJ1073" s="12"/>
      <c r="AK1073" s="12"/>
      <c r="AL1073" s="12"/>
      <c r="AM1073" s="12"/>
      <c r="AN1073" s="12"/>
      <c r="AO1073" s="12"/>
      <c r="AP1073" s="12"/>
      <c r="AQ1073" s="12"/>
      <c r="AR1073" s="12"/>
      <c r="AS1073" s="12"/>
      <c r="AT1073" s="12"/>
      <c r="AU1073" s="12"/>
      <c r="AV1073" s="12"/>
      <c r="AW1073" s="12"/>
      <c r="AX1073" s="12"/>
      <c r="AY1073" s="12"/>
      <c r="AZ1073" s="12"/>
      <c r="BA1073" s="12"/>
      <c r="BB1073" s="12"/>
      <c r="BC1073" s="12"/>
      <c r="BD1073" s="12"/>
      <c r="BE1073" s="13"/>
      <c r="BF1073" s="13"/>
      <c r="BG1073" s="14"/>
      <c r="BH1073" s="14"/>
      <c r="BI1073" s="13"/>
      <c r="BJ1073" s="13"/>
      <c r="BK1073" s="14"/>
      <c r="BL1073" s="14"/>
    </row>
    <row r="1074" s="3" customFormat="1" ht="12.75" customHeight="1" hidden="1">
      <c r="P1074" s="10"/>
      <c r="Q1074" s="11"/>
      <c r="R1074" s="12"/>
      <c r="S1074" s="13"/>
      <c r="T1074" s="13"/>
      <c r="U1074" s="13"/>
      <c r="V1074" s="13"/>
      <c r="W1074" s="13"/>
      <c r="X1074" s="13"/>
      <c r="Y1074" s="13"/>
      <c r="Z1074" s="12"/>
      <c r="AA1074" s="12"/>
      <c r="AB1074" s="12"/>
      <c r="AC1074" s="12"/>
      <c r="AD1074" s="12"/>
      <c r="AE1074" s="12"/>
      <c r="AF1074" s="12"/>
      <c r="AG1074" s="12"/>
      <c r="AH1074" s="12"/>
      <c r="AI1074" s="12"/>
      <c r="AJ1074" s="12"/>
      <c r="AK1074" s="12"/>
      <c r="AL1074" s="12"/>
      <c r="AM1074" s="12"/>
      <c r="AN1074" s="12"/>
      <c r="AO1074" s="12"/>
      <c r="AP1074" s="12"/>
      <c r="AQ1074" s="12"/>
      <c r="AR1074" s="12"/>
      <c r="AS1074" s="12"/>
      <c r="AT1074" s="12"/>
      <c r="AU1074" s="12"/>
      <c r="AV1074" s="12"/>
      <c r="AW1074" s="12"/>
      <c r="AX1074" s="12"/>
      <c r="AY1074" s="12"/>
      <c r="AZ1074" s="12"/>
      <c r="BA1074" s="12"/>
      <c r="BB1074" s="12"/>
      <c r="BC1074" s="12"/>
      <c r="BD1074" s="12"/>
      <c r="BE1074" s="13"/>
      <c r="BF1074" s="13"/>
      <c r="BG1074" s="14"/>
      <c r="BH1074" s="14"/>
      <c r="BI1074" s="13"/>
      <c r="BJ1074" s="13"/>
      <c r="BK1074" s="14"/>
      <c r="BL1074" s="14"/>
    </row>
    <row r="1075" s="3" customFormat="1" ht="12.75" customHeight="1" hidden="1">
      <c r="P1075" s="10"/>
      <c r="Q1075" s="11"/>
      <c r="R1075" s="12"/>
      <c r="S1075" s="13"/>
      <c r="T1075" s="13"/>
      <c r="U1075" s="13"/>
      <c r="V1075" s="13"/>
      <c r="W1075" s="13"/>
      <c r="X1075" s="13"/>
      <c r="Y1075" s="13"/>
      <c r="Z1075" s="12"/>
      <c r="AA1075" s="12"/>
      <c r="AB1075" s="12"/>
      <c r="AC1075" s="12"/>
      <c r="AD1075" s="12"/>
      <c r="AE1075" s="12"/>
      <c r="AF1075" s="12"/>
      <c r="AG1075" s="12"/>
      <c r="AH1075" s="12"/>
      <c r="AI1075" s="12"/>
      <c r="AJ1075" s="12"/>
      <c r="AK1075" s="12"/>
      <c r="AL1075" s="12"/>
      <c r="AM1075" s="12"/>
      <c r="AN1075" s="12"/>
      <c r="AO1075" s="12"/>
      <c r="AP1075" s="12"/>
      <c r="AQ1075" s="12"/>
      <c r="AR1075" s="12"/>
      <c r="AS1075" s="12"/>
      <c r="AT1075" s="12"/>
      <c r="AU1075" s="12"/>
      <c r="AV1075" s="12"/>
      <c r="AW1075" s="12"/>
      <c r="AX1075" s="12"/>
      <c r="AY1075" s="12"/>
      <c r="AZ1075" s="12"/>
      <c r="BA1075" s="12"/>
      <c r="BB1075" s="12"/>
      <c r="BC1075" s="12"/>
      <c r="BD1075" s="12"/>
      <c r="BE1075" s="13"/>
      <c r="BF1075" s="13"/>
      <c r="BG1075" s="14"/>
      <c r="BH1075" s="14"/>
      <c r="BI1075" s="13"/>
      <c r="BJ1075" s="13"/>
      <c r="BK1075" s="14"/>
      <c r="BL1075" s="14"/>
    </row>
    <row r="1076" s="3" customFormat="1" ht="12.75" customHeight="1" hidden="1">
      <c r="P1076" s="10"/>
      <c r="Q1076" s="11"/>
      <c r="R1076" s="12"/>
      <c r="S1076" s="13"/>
      <c r="T1076" s="13"/>
      <c r="U1076" s="13"/>
      <c r="V1076" s="13"/>
      <c r="W1076" s="13"/>
      <c r="X1076" s="13"/>
      <c r="Y1076" s="13"/>
      <c r="Z1076" s="12"/>
      <c r="AA1076" s="12"/>
      <c r="AB1076" s="12"/>
      <c r="AC1076" s="12"/>
      <c r="AD1076" s="12"/>
      <c r="AE1076" s="12"/>
      <c r="AF1076" s="12"/>
      <c r="AG1076" s="12"/>
      <c r="AH1076" s="12"/>
      <c r="AI1076" s="12"/>
      <c r="AJ1076" s="12"/>
      <c r="AK1076" s="12"/>
      <c r="AL1076" s="12"/>
      <c r="AM1076" s="12"/>
      <c r="AN1076" s="12"/>
      <c r="AO1076" s="12"/>
      <c r="AP1076" s="12"/>
      <c r="AQ1076" s="12"/>
      <c r="AR1076" s="12"/>
      <c r="AS1076" s="12"/>
      <c r="AT1076" s="12"/>
      <c r="AU1076" s="12"/>
      <c r="AV1076" s="12"/>
      <c r="AW1076" s="12"/>
      <c r="AX1076" s="12"/>
      <c r="AY1076" s="12"/>
      <c r="AZ1076" s="12"/>
      <c r="BA1076" s="12"/>
      <c r="BB1076" s="12"/>
      <c r="BC1076" s="12"/>
      <c r="BD1076" s="12"/>
      <c r="BE1076" s="13"/>
      <c r="BF1076" s="13"/>
      <c r="BG1076" s="14"/>
      <c r="BH1076" s="14"/>
      <c r="BI1076" s="13"/>
      <c r="BJ1076" s="13"/>
      <c r="BK1076" s="14"/>
      <c r="BL1076" s="14"/>
    </row>
    <row r="1077" s="3" customFormat="1" ht="12.75" customHeight="1" hidden="1">
      <c r="P1077" s="10"/>
      <c r="Q1077" s="11"/>
      <c r="R1077" s="12"/>
      <c r="S1077" s="13"/>
      <c r="T1077" s="13"/>
      <c r="U1077" s="13"/>
      <c r="V1077" s="13"/>
      <c r="W1077" s="13"/>
      <c r="X1077" s="13"/>
      <c r="Y1077" s="13"/>
      <c r="Z1077" s="12"/>
      <c r="AA1077" s="12"/>
      <c r="AB1077" s="12"/>
      <c r="AC1077" s="12"/>
      <c r="AD1077" s="12"/>
      <c r="AE1077" s="12"/>
      <c r="AF1077" s="12"/>
      <c r="AG1077" s="12"/>
      <c r="AH1077" s="12"/>
      <c r="AI1077" s="12"/>
      <c r="AJ1077" s="12"/>
      <c r="AK1077" s="12"/>
      <c r="AL1077" s="12"/>
      <c r="AM1077" s="12"/>
      <c r="AN1077" s="12"/>
      <c r="AO1077" s="12"/>
      <c r="AP1077" s="12"/>
      <c r="AQ1077" s="12"/>
      <c r="AR1077" s="12"/>
      <c r="AS1077" s="12"/>
      <c r="AT1077" s="12"/>
      <c r="AU1077" s="12"/>
      <c r="AV1077" s="12"/>
      <c r="AW1077" s="12"/>
      <c r="AX1077" s="12"/>
      <c r="AY1077" s="12"/>
      <c r="AZ1077" s="12"/>
      <c r="BA1077" s="12"/>
      <c r="BB1077" s="12"/>
      <c r="BC1077" s="12"/>
      <c r="BD1077" s="12"/>
      <c r="BE1077" s="13"/>
      <c r="BF1077" s="13"/>
      <c r="BG1077" s="14"/>
      <c r="BH1077" s="14"/>
      <c r="BI1077" s="13"/>
      <c r="BJ1077" s="13"/>
      <c r="BK1077" s="14"/>
      <c r="BL1077" s="14"/>
    </row>
    <row r="1078" s="3" customFormat="1" ht="12.75" customHeight="1" hidden="1">
      <c r="P1078" s="10"/>
      <c r="Q1078" s="11"/>
      <c r="R1078" s="12"/>
      <c r="S1078" s="13"/>
      <c r="T1078" s="13"/>
      <c r="U1078" s="13"/>
      <c r="V1078" s="13"/>
      <c r="W1078" s="13"/>
      <c r="X1078" s="13"/>
      <c r="Y1078" s="13"/>
      <c r="Z1078" s="12"/>
      <c r="AA1078" s="12"/>
      <c r="AB1078" s="12"/>
      <c r="AC1078" s="12"/>
      <c r="AD1078" s="12"/>
      <c r="AE1078" s="12"/>
      <c r="AF1078" s="12"/>
      <c r="AG1078" s="12"/>
      <c r="AH1078" s="12"/>
      <c r="AI1078" s="12"/>
      <c r="AJ1078" s="12"/>
      <c r="AK1078" s="12"/>
      <c r="AL1078" s="12"/>
      <c r="AM1078" s="12"/>
      <c r="AN1078" s="12"/>
      <c r="AO1078" s="12"/>
      <c r="AP1078" s="12"/>
      <c r="AQ1078" s="12"/>
      <c r="AR1078" s="12"/>
      <c r="AS1078" s="12"/>
      <c r="AT1078" s="12"/>
      <c r="AU1078" s="12"/>
      <c r="AV1078" s="12"/>
      <c r="AW1078" s="12"/>
      <c r="AX1078" s="12"/>
      <c r="AY1078" s="12"/>
      <c r="AZ1078" s="12"/>
      <c r="BA1078" s="12"/>
      <c r="BB1078" s="12"/>
      <c r="BC1078" s="12"/>
      <c r="BD1078" s="12"/>
      <c r="BE1078" s="13"/>
      <c r="BF1078" s="13"/>
      <c r="BG1078" s="14"/>
      <c r="BH1078" s="14"/>
      <c r="BI1078" s="13"/>
      <c r="BJ1078" s="13"/>
      <c r="BK1078" s="14"/>
      <c r="BL1078" s="14"/>
    </row>
    <row r="1079" s="3" customFormat="1" ht="12.75" customHeight="1" hidden="1">
      <c r="P1079" s="10"/>
      <c r="Q1079" s="11"/>
      <c r="R1079" s="12"/>
      <c r="S1079" s="13"/>
      <c r="T1079" s="13"/>
      <c r="U1079" s="13"/>
      <c r="V1079" s="13"/>
      <c r="W1079" s="13"/>
      <c r="X1079" s="13"/>
      <c r="Y1079" s="13"/>
      <c r="Z1079" s="12"/>
      <c r="AA1079" s="12"/>
      <c r="AB1079" s="12"/>
      <c r="AC1079" s="12"/>
      <c r="AD1079" s="12"/>
      <c r="AE1079" s="12"/>
      <c r="AF1079" s="12"/>
      <c r="AG1079" s="12"/>
      <c r="AH1079" s="12"/>
      <c r="AI1079" s="12"/>
      <c r="AJ1079" s="12"/>
      <c r="AK1079" s="12"/>
      <c r="AL1079" s="12"/>
      <c r="AM1079" s="12"/>
      <c r="AN1079" s="12"/>
      <c r="AO1079" s="12"/>
      <c r="AP1079" s="12"/>
      <c r="AQ1079" s="12"/>
      <c r="AR1079" s="12"/>
      <c r="AS1079" s="12"/>
      <c r="AT1079" s="12"/>
      <c r="AU1079" s="12"/>
      <c r="AV1079" s="12"/>
      <c r="AW1079" s="12"/>
      <c r="AX1079" s="12"/>
      <c r="AY1079" s="12"/>
      <c r="AZ1079" s="12"/>
      <c r="BA1079" s="12"/>
      <c r="BB1079" s="12"/>
      <c r="BC1079" s="12"/>
      <c r="BD1079" s="12"/>
      <c r="BE1079" s="13"/>
      <c r="BF1079" s="13"/>
      <c r="BG1079" s="14"/>
      <c r="BH1079" s="14"/>
      <c r="BI1079" s="13"/>
      <c r="BJ1079" s="13"/>
      <c r="BK1079" s="14"/>
      <c r="BL1079" s="14"/>
    </row>
    <row r="1080" s="3" customFormat="1" ht="12.75" customHeight="1" hidden="1">
      <c r="P1080" s="10"/>
      <c r="Q1080" s="11"/>
      <c r="R1080" s="12"/>
      <c r="S1080" s="13"/>
      <c r="T1080" s="13"/>
      <c r="U1080" s="13"/>
      <c r="V1080" s="13"/>
      <c r="W1080" s="13"/>
      <c r="X1080" s="13"/>
      <c r="Y1080" s="13"/>
      <c r="Z1080" s="12"/>
      <c r="AA1080" s="12"/>
      <c r="AB1080" s="12"/>
      <c r="AC1080" s="12"/>
      <c r="AD1080" s="12"/>
      <c r="AE1080" s="12"/>
      <c r="AF1080" s="12"/>
      <c r="AG1080" s="12"/>
      <c r="AH1080" s="12"/>
      <c r="AI1080" s="12"/>
      <c r="AJ1080" s="12"/>
      <c r="AK1080" s="12"/>
      <c r="AL1080" s="12"/>
      <c r="AM1080" s="12"/>
      <c r="AN1080" s="12"/>
      <c r="AO1080" s="12"/>
      <c r="AP1080" s="12"/>
      <c r="AQ1080" s="12"/>
      <c r="AR1080" s="12"/>
      <c r="AS1080" s="12"/>
      <c r="AT1080" s="12"/>
      <c r="AU1080" s="12"/>
      <c r="AV1080" s="12"/>
      <c r="AW1080" s="12"/>
      <c r="AX1080" s="12"/>
      <c r="AY1080" s="12"/>
      <c r="AZ1080" s="12"/>
      <c r="BA1080" s="12"/>
      <c r="BB1080" s="12"/>
      <c r="BC1080" s="12"/>
      <c r="BD1080" s="12"/>
      <c r="BE1080" s="13"/>
      <c r="BF1080" s="13"/>
      <c r="BG1080" s="14"/>
      <c r="BH1080" s="14"/>
      <c r="BI1080" s="13"/>
      <c r="BJ1080" s="13"/>
      <c r="BK1080" s="14"/>
      <c r="BL1080" s="14"/>
    </row>
  </sheetData>
  <mergeCells count="9">
    <mergeCell ref="AX87:BC87"/>
    <mergeCell ref="D5:G5"/>
    <mergeCell ref="D6:G6"/>
    <mergeCell ref="Z87:AE87"/>
    <mergeCell ref="AL87:AQ87"/>
    <mergeCell ref="AR87:AW87"/>
    <mergeCell ref="D8:E8"/>
    <mergeCell ref="D9:E9"/>
    <mergeCell ref="D10:E10"/>
  </mergeCells>
  <pageMargins left="0.56" right="0.42" top="0.76" bottom="1" header="0.5" footer="0.5"/>
  <pageSetup firstPageNumber="1" fitToHeight="1" fitToWidth="1" scale="86" useFirstPageNumber="0" orientation="portrait" pageOrder="downThenOver"/>
  <headerFooter>
    <oddHeader>&amp;L&amp;"Arial,Regular"&amp;10&amp;K000000Luftvärmare</oddHeader>
    <oddFooter>&amp;L&amp;"Arial,Regular"&amp;10&amp;K000000
&amp;C&amp;"Arial,Regular"&amp;10&amp;K000000EVECO AB  Traneredsvägen 112  
426 53  VÄSTRA FRÖLUNDA
Tel.031-840850  Fax.031-849227&amp;R&amp;"Arial,Regular"&amp;10&amp;K000000Copyright EVECO AB 2000-2007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